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ds1\UserData$\jbro\Desktop\"/>
    </mc:Choice>
  </mc:AlternateContent>
  <bookViews>
    <workbookView xWindow="0" yWindow="0" windowWidth="21570" windowHeight="10215" activeTab="1"/>
  </bookViews>
  <sheets>
    <sheet name="40mio real u svømmehal" sheetId="10" r:id="rId1"/>
    <sheet name="Ark1 (4)" sheetId="4" r:id="rId2"/>
    <sheet name="Ark1 (3)" sheetId="3" r:id="rId3"/>
    <sheet name="Ark1" sheetId="1" r:id="rId4"/>
    <sheet name="scenarie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4" l="1"/>
  <c r="N28" i="4"/>
  <c r="N26" i="4" l="1"/>
  <c r="N24" i="4"/>
  <c r="N9" i="10" l="1"/>
  <c r="L5" i="10" l="1"/>
  <c r="N54" i="10"/>
  <c r="N37" i="10"/>
  <c r="N35" i="10"/>
  <c r="N34" i="10"/>
  <c r="N33" i="10"/>
  <c r="N31" i="10"/>
  <c r="N29" i="10"/>
  <c r="N28" i="10"/>
  <c r="N27" i="10"/>
  <c r="N26" i="10"/>
  <c r="N25" i="10"/>
  <c r="N24" i="10"/>
  <c r="N41" i="10" s="1"/>
  <c r="N45" i="10" s="1"/>
  <c r="N47" i="10" s="1"/>
  <c r="D18" i="10"/>
  <c r="L17" i="10"/>
  <c r="L18" i="10" s="1"/>
  <c r="J17" i="10"/>
  <c r="J18" i="10" s="1"/>
  <c r="H17" i="10"/>
  <c r="H18" i="10" s="1"/>
  <c r="F17" i="10"/>
  <c r="F18" i="10" s="1"/>
  <c r="N16" i="10"/>
  <c r="N15" i="10"/>
  <c r="N14" i="10"/>
  <c r="N13" i="10"/>
  <c r="N12" i="10"/>
  <c r="N10" i="10"/>
  <c r="H6" i="10"/>
  <c r="F6" i="10"/>
  <c r="N6" i="10" s="1"/>
  <c r="H5" i="10"/>
  <c r="N5" i="10" s="1"/>
  <c r="N17" i="10" l="1"/>
  <c r="N18" i="10" s="1"/>
  <c r="N50" i="10" s="1"/>
  <c r="N55" i="10" s="1"/>
  <c r="N57" i="10" s="1"/>
  <c r="T56" i="5"/>
  <c r="R56" i="5"/>
  <c r="P56" i="5"/>
  <c r="T55" i="5"/>
  <c r="R55" i="5"/>
  <c r="P55" i="5"/>
  <c r="T51" i="5"/>
  <c r="R51" i="5"/>
  <c r="T47" i="5"/>
  <c r="Q25" i="5"/>
  <c r="R25" i="5" s="1"/>
  <c r="S25" i="5"/>
  <c r="T25" i="5"/>
  <c r="Q26" i="5"/>
  <c r="R26" i="5" s="1"/>
  <c r="S26" i="5"/>
  <c r="T26" i="5"/>
  <c r="Q27" i="5"/>
  <c r="R27" i="5" s="1"/>
  <c r="S27" i="5"/>
  <c r="T27" i="5" s="1"/>
  <c r="Q28" i="5"/>
  <c r="R28" i="5" s="1"/>
  <c r="S28" i="5"/>
  <c r="T28" i="5"/>
  <c r="Q29" i="5"/>
  <c r="R29" i="5" s="1"/>
  <c r="S29" i="5"/>
  <c r="T29" i="5"/>
  <c r="Q31" i="5"/>
  <c r="R31" i="5" s="1"/>
  <c r="S31" i="5"/>
  <c r="T31" i="5"/>
  <c r="Q33" i="5"/>
  <c r="R33" i="5" s="1"/>
  <c r="S33" i="5"/>
  <c r="T33" i="5"/>
  <c r="Q34" i="5"/>
  <c r="R34" i="5" s="1"/>
  <c r="S34" i="5"/>
  <c r="T34" i="5"/>
  <c r="Q35" i="5"/>
  <c r="R35" i="5" s="1"/>
  <c r="S35" i="5"/>
  <c r="T35" i="5"/>
  <c r="Q37" i="5"/>
  <c r="R37" i="5" s="1"/>
  <c r="S37" i="5"/>
  <c r="T37" i="5"/>
  <c r="Q39" i="5"/>
  <c r="R39" i="5" s="1"/>
  <c r="S39" i="5"/>
  <c r="T39" i="5"/>
  <c r="S24" i="5"/>
  <c r="T24" i="5" s="1"/>
  <c r="Q24" i="5"/>
  <c r="R24" i="5" s="1"/>
  <c r="T18" i="5"/>
  <c r="R18" i="5"/>
  <c r="P18" i="5"/>
  <c r="P51" i="5" s="1"/>
  <c r="R47" i="5"/>
  <c r="P47" i="5"/>
  <c r="O25" i="5"/>
  <c r="P25" i="5" s="1"/>
  <c r="O26" i="5"/>
  <c r="P26" i="5" s="1"/>
  <c r="O27" i="5"/>
  <c r="P27" i="5" s="1"/>
  <c r="O28" i="5"/>
  <c r="P28" i="5" s="1"/>
  <c r="O29" i="5"/>
  <c r="P29" i="5" s="1"/>
  <c r="O31" i="5"/>
  <c r="P31" i="5" s="1"/>
  <c r="O33" i="5"/>
  <c r="P33" i="5" s="1"/>
  <c r="O34" i="5"/>
  <c r="P34" i="5" s="1"/>
  <c r="O35" i="5"/>
  <c r="P35" i="5" s="1"/>
  <c r="O37" i="5"/>
  <c r="P37" i="5" s="1"/>
  <c r="O39" i="5"/>
  <c r="P39" i="5" s="1"/>
  <c r="O24" i="5"/>
  <c r="P24" i="5" s="1"/>
  <c r="K55" i="5"/>
  <c r="K39" i="5"/>
  <c r="K37" i="5"/>
  <c r="K35" i="5"/>
  <c r="K34" i="5"/>
  <c r="K33" i="5"/>
  <c r="K31" i="5"/>
  <c r="K29" i="5"/>
  <c r="K28" i="5"/>
  <c r="K27" i="5"/>
  <c r="K26" i="5"/>
  <c r="K25" i="5"/>
  <c r="K24" i="5"/>
  <c r="K18" i="5"/>
  <c r="K51" i="5" s="1"/>
  <c r="K56" i="5" s="1"/>
  <c r="K17" i="5"/>
  <c r="K16" i="5"/>
  <c r="K15" i="5"/>
  <c r="K14" i="5"/>
  <c r="K13" i="5"/>
  <c r="K12" i="5"/>
  <c r="K11" i="5"/>
  <c r="K10" i="5"/>
  <c r="K9" i="5"/>
  <c r="N54" i="3"/>
  <c r="N45" i="3"/>
  <c r="K58" i="1"/>
  <c r="K55" i="1"/>
  <c r="K56" i="1" s="1"/>
  <c r="K51" i="1"/>
  <c r="L18" i="4"/>
  <c r="J18" i="4"/>
  <c r="H18" i="4"/>
  <c r="F18" i="4"/>
  <c r="D18" i="4"/>
  <c r="N14" i="4"/>
  <c r="N11" i="4"/>
  <c r="N39" i="3"/>
  <c r="N37" i="3"/>
  <c r="N35" i="3"/>
  <c r="N34" i="3"/>
  <c r="N33" i="3"/>
  <c r="N31" i="3"/>
  <c r="N29" i="3"/>
  <c r="N28" i="3"/>
  <c r="N27" i="3"/>
  <c r="N26" i="3"/>
  <c r="N25" i="3"/>
  <c r="N24" i="3"/>
  <c r="N41" i="3" s="1"/>
  <c r="L18" i="3"/>
  <c r="J18" i="3"/>
  <c r="H18" i="3"/>
  <c r="F18" i="3"/>
  <c r="D18" i="3"/>
  <c r="N17" i="3"/>
  <c r="N16" i="3"/>
  <c r="N15" i="3"/>
  <c r="N14" i="3"/>
  <c r="N13" i="3"/>
  <c r="N12" i="3"/>
  <c r="N11" i="3"/>
  <c r="N10" i="3"/>
  <c r="N9" i="3"/>
  <c r="N18" i="3" s="1"/>
  <c r="N50" i="3" s="1"/>
  <c r="N55" i="3" s="1"/>
  <c r="N57" i="3" s="1"/>
  <c r="K25" i="1"/>
  <c r="K26" i="1"/>
  <c r="K27" i="1"/>
  <c r="K28" i="1"/>
  <c r="K29" i="1"/>
  <c r="K31" i="1"/>
  <c r="K33" i="1"/>
  <c r="K34" i="1"/>
  <c r="K35" i="1"/>
  <c r="K37" i="1"/>
  <c r="K39" i="1"/>
  <c r="K24" i="1"/>
  <c r="K9" i="1"/>
  <c r="K11" i="1"/>
  <c r="K12" i="1"/>
  <c r="K13" i="1"/>
  <c r="K14" i="1"/>
  <c r="K15" i="1"/>
  <c r="K16" i="1"/>
  <c r="K17" i="1"/>
  <c r="K10" i="1"/>
  <c r="N34" i="4" l="1"/>
  <c r="N38" i="4" s="1"/>
  <c r="N40" i="4" s="1"/>
  <c r="N43" i="4"/>
  <c r="N44" i="4" s="1"/>
  <c r="R41" i="5"/>
  <c r="R46" i="5" s="1"/>
  <c r="R48" i="5" s="1"/>
  <c r="R58" i="5" s="1"/>
  <c r="K41" i="5"/>
  <c r="K46" i="5" s="1"/>
  <c r="K48" i="5" s="1"/>
  <c r="K58" i="5" s="1"/>
  <c r="T41" i="5"/>
  <c r="T46" i="5" s="1"/>
  <c r="T48" i="5" s="1"/>
  <c r="T58" i="5" s="1"/>
  <c r="P41" i="5"/>
  <c r="P46" i="5" s="1"/>
  <c r="P48" i="5" s="1"/>
  <c r="P58" i="5" s="1"/>
  <c r="K18" i="1"/>
  <c r="K41" i="1"/>
  <c r="K46" i="1" s="1"/>
  <c r="K48" i="1" s="1"/>
  <c r="N46" i="4" l="1"/>
</calcChain>
</file>

<file path=xl/sharedStrings.xml><?xml version="1.0" encoding="utf-8"?>
<sst xmlns="http://schemas.openxmlformats.org/spreadsheetml/2006/main" count="640" uniqueCount="85">
  <si>
    <t>Udvikling af Varde Fritdiscenter</t>
  </si>
  <si>
    <t>Indtægter</t>
  </si>
  <si>
    <t>Svømmehal</t>
  </si>
  <si>
    <t>Sporthhal</t>
  </si>
  <si>
    <t>Fitness</t>
  </si>
  <si>
    <t>Sportel</t>
  </si>
  <si>
    <t>Administrationen</t>
  </si>
  <si>
    <t>Samlet</t>
  </si>
  <si>
    <t>kr.</t>
  </si>
  <si>
    <t>Nybygning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</si>
  <si>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</si>
  <si>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Pris</t>
  </si>
  <si>
    <t>Udgifter</t>
  </si>
  <si>
    <t>Indtægter (eksk. Moms)</t>
  </si>
  <si>
    <t>Billetsalg svømmehal (ekstra kunder)</t>
  </si>
  <si>
    <t>Ekstra offentlig køb af tid</t>
  </si>
  <si>
    <t>Babysvømning</t>
  </si>
  <si>
    <t>Billetter til spa og Wellness</t>
  </si>
  <si>
    <t>Behandlinger (5 behandlinger om dagen)</t>
  </si>
  <si>
    <t>Babysvømning (8 hold, 10 mdr. om året)</t>
  </si>
  <si>
    <t>Abonnementer</t>
  </si>
  <si>
    <t>Sportshal</t>
  </si>
  <si>
    <t>Udlejning privat</t>
  </si>
  <si>
    <t>Lokaletilskud</t>
  </si>
  <si>
    <t>Events: Messer/udstillinger m.v.</t>
  </si>
  <si>
    <t>Overnatninger i xx antal væreler</t>
  </si>
  <si>
    <t>Cafe</t>
  </si>
  <si>
    <t>Øgede indtægter svømmehal</t>
  </si>
  <si>
    <t>Nybyg</t>
  </si>
  <si>
    <t>Personaleudgifter</t>
  </si>
  <si>
    <t>Forsikring</t>
  </si>
  <si>
    <t>El:</t>
  </si>
  <si>
    <t>Varme:</t>
  </si>
  <si>
    <t>Vand:</t>
  </si>
  <si>
    <t>Afløb:</t>
  </si>
  <si>
    <t>Rengøring ekstern:</t>
  </si>
  <si>
    <t>Vedligehold</t>
  </si>
  <si>
    <t>Driftsudgifter i alt</t>
  </si>
  <si>
    <t>Husleje</t>
  </si>
  <si>
    <t>antal</t>
  </si>
  <si>
    <t>pris</t>
  </si>
  <si>
    <t>stk.</t>
  </si>
  <si>
    <t>kr./time</t>
  </si>
  <si>
    <t>kr./stk.</t>
  </si>
  <si>
    <t>timer</t>
  </si>
  <si>
    <t>Indtægter ny bygning</t>
  </si>
  <si>
    <t>Driftsøkonomi efter  tilbygning</t>
  </si>
  <si>
    <t>Anlægssum</t>
  </si>
  <si>
    <t>Nybyggeri</t>
  </si>
  <si>
    <t>Eksisterende bygninger</t>
  </si>
  <si>
    <t>Indtægter i alt</t>
  </si>
  <si>
    <t>Eksisterende</t>
  </si>
  <si>
    <t>Lønninger</t>
  </si>
  <si>
    <t>øvrige: vedligeholdelse/indkøb m.v.</t>
  </si>
  <si>
    <t>Forbrug:</t>
  </si>
  <si>
    <t>Udgifter i alt</t>
  </si>
  <si>
    <t>Årets resultat</t>
  </si>
  <si>
    <t>Årets resultat (-= underskud)</t>
  </si>
  <si>
    <t>Alt. 1 -  Scenarie Worst case                         30%</t>
  </si>
  <si>
    <t>Alt. 2  - Scenarie Worst case                         40%</t>
  </si>
  <si>
    <t>Alt. 3 -  Scenarie Worst case 50%</t>
  </si>
  <si>
    <t>m2</t>
  </si>
  <si>
    <t>mdr.</t>
  </si>
  <si>
    <t>Øgede indtægter</t>
  </si>
  <si>
    <t>Eksisterende bygninger - forventet driftsresultat efter afskr.</t>
  </si>
  <si>
    <t>kan ikke fuld afregnemoms 3.5 pct af 39288824=1375108.84</t>
  </si>
  <si>
    <t>skal lånes eller tages af egenkapitalen</t>
  </si>
  <si>
    <t>Svømmehalleg/saunahave</t>
  </si>
  <si>
    <t>Sporthhal+gang</t>
  </si>
  <si>
    <t>Øgede indtægter skolemad og andet.</t>
  </si>
  <si>
    <t>Entreprisesum inkl. rådgivere</t>
  </si>
  <si>
    <t>Nybyggeri/renovering</t>
  </si>
  <si>
    <t>Rengøring ekstern</t>
  </si>
  <si>
    <t>Afløb</t>
  </si>
  <si>
    <t>Varme</t>
  </si>
  <si>
    <t>El</t>
  </si>
  <si>
    <t>Vi har forudsat 250 nye medlemmer a 2.000 kr.</t>
  </si>
  <si>
    <t>Fysioterapi</t>
  </si>
  <si>
    <t>Lejeindtægt</t>
  </si>
  <si>
    <t>Markedsføring</t>
  </si>
  <si>
    <t>Vi har forudsat en belægnings% på 40%</t>
  </si>
  <si>
    <t>plus 3500 kvm parkering</t>
  </si>
  <si>
    <t>Vi har forudsat 20% nye badegæster i svømmehallen 7.800 a 45 kr.</t>
  </si>
  <si>
    <t>Eksisterende bygninger 2017</t>
  </si>
  <si>
    <t>Afskrivninger,beregnet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</si>
</sst>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7" xfId="0" applyFont="1" applyBorder="1"/>
    <xf numFmtId="0" fontId="1" fillId="0" borderId="3" xfId="0" applyFont="1" applyBorder="1"/>
    <xf numFmtId="0" fontId="1" fillId="0" borderId="4" xfId="0" applyFont="1" applyBorder="1"/>
    <xf numFmtId="3" fontId="0" fillId="0" borderId="4" xfId="0" applyNumberFormat="1" applyBorder="1"/>
    <xf numFmtId="3" fontId="0" fillId="0" borderId="6" xfId="0" applyNumberFormat="1" applyBorder="1"/>
    <xf numFmtId="3" fontId="3" fillId="0" borderId="8" xfId="0" applyNumberFormat="1" applyFont="1" applyBorder="1"/>
    <xf numFmtId="3" fontId="0" fillId="0" borderId="0" xfId="0" applyNumberFormat="1"/>
    <xf numFmtId="3" fontId="0" fillId="0" borderId="2" xfId="0" applyNumberFormat="1" applyBorder="1"/>
    <xf numFmtId="3" fontId="3" fillId="0" borderId="1" xfId="0" applyNumberFormat="1" applyFont="1" applyBorder="1"/>
    <xf numFmtId="0" fontId="0" fillId="0" borderId="10" xfId="0" applyBorder="1"/>
    <xf numFmtId="0" fontId="0" fillId="0" borderId="11" xfId="0" applyBorder="1"/>
    <xf numFmtId="0" fontId="1" fillId="0" borderId="1" xfId="0" applyFont="1" applyBorder="1"/>
    <xf numFmtId="0" fontId="1" fillId="0" borderId="0" xfId="0" applyFont="1" applyBorder="1"/>
    <xf numFmtId="0" fontId="4" fillId="0" borderId="0" xfId="0" applyFont="1"/>
    <xf numFmtId="0" fontId="0" fillId="0" borderId="0" xfId="0" applyBorder="1"/>
    <xf numFmtId="0" fontId="0" fillId="0" borderId="12" xfId="0" applyBorder="1"/>
    <xf numFmtId="3" fontId="0" fillId="0" borderId="0" xfId="0" applyNumberFormat="1" applyBorder="1"/>
    <xf numFmtId="3" fontId="0" fillId="0" borderId="12" xfId="0" applyNumberFormat="1" applyBorder="1"/>
    <xf numFmtId="0" fontId="0" fillId="0" borderId="13" xfId="0" applyBorder="1"/>
    <xf numFmtId="3" fontId="1" fillId="0" borderId="0" xfId="0" applyNumberFormat="1" applyFont="1"/>
    <xf numFmtId="0" fontId="1" fillId="0" borderId="1" xfId="0" applyFont="1" applyBorder="1" applyAlignment="1">
      <alignment horizontal="left" indent="1"/>
    </xf>
    <xf numFmtId="3" fontId="1" fillId="0" borderId="1" xfId="0" applyNumberFormat="1" applyFont="1" applyBorder="1"/>
    <xf numFmtId="0" fontId="1" fillId="0" borderId="14" xfId="0" applyFont="1" applyBorder="1"/>
    <xf numFmtId="3" fontId="1" fillId="0" borderId="14" xfId="0" applyNumberFormat="1" applyFont="1" applyBorder="1"/>
    <xf numFmtId="0" fontId="0" fillId="0" borderId="15" xfId="0" applyBorder="1"/>
    <xf numFmtId="0" fontId="0" fillId="0" borderId="2" xfId="0" applyBorder="1" applyAlignment="1">
      <alignment horizontal="left" indent="1"/>
    </xf>
    <xf numFmtId="3" fontId="0" fillId="0" borderId="10" xfId="0" applyNumberFormat="1" applyBorder="1"/>
    <xf numFmtId="0" fontId="3" fillId="0" borderId="0" xfId="0" applyFont="1" applyBorder="1"/>
    <xf numFmtId="3" fontId="0" fillId="0" borderId="1" xfId="0" applyNumberFormat="1" applyBorder="1"/>
    <xf numFmtId="3" fontId="0" fillId="0" borderId="18" xfId="0" applyNumberFormat="1" applyBorder="1"/>
    <xf numFmtId="3" fontId="0" fillId="0" borderId="17" xfId="0" applyNumberFormat="1" applyBorder="1"/>
    <xf numFmtId="3" fontId="0" fillId="0" borderId="16" xfId="0" applyNumberFormat="1" applyBorder="1"/>
    <xf numFmtId="3" fontId="0" fillId="0" borderId="19" xfId="0" applyNumberFormat="1" applyBorder="1"/>
    <xf numFmtId="3" fontId="1" fillId="0" borderId="24" xfId="0" applyNumberFormat="1" applyFont="1" applyBorder="1"/>
    <xf numFmtId="0" fontId="1" fillId="0" borderId="24" xfId="0" applyFont="1" applyBorder="1"/>
    <xf numFmtId="3" fontId="1" fillId="0" borderId="18" xfId="0" applyNumberFormat="1" applyFont="1" applyBorder="1"/>
    <xf numFmtId="3" fontId="1" fillId="0" borderId="23" xfId="0" applyNumberFormat="1" applyFont="1" applyBorder="1"/>
    <xf numFmtId="3" fontId="1" fillId="0" borderId="17" xfId="0" applyNumberFormat="1" applyFont="1" applyBorder="1"/>
    <xf numFmtId="3" fontId="0" fillId="0" borderId="0" xfId="0" applyNumberFormat="1" applyFont="1"/>
    <xf numFmtId="3" fontId="1" fillId="0" borderId="12" xfId="0" applyNumberFormat="1" applyFont="1" applyBorder="1"/>
    <xf numFmtId="3" fontId="1" fillId="0" borderId="0" xfId="0" applyNumberFormat="1" applyFon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7" xfId="0" applyNumberFormat="1" applyFont="1" applyBorder="1"/>
    <xf numFmtId="3" fontId="0" fillId="0" borderId="14" xfId="0" applyNumberFormat="1" applyBorder="1"/>
    <xf numFmtId="38" fontId="0" fillId="0" borderId="9" xfId="0" applyNumberFormat="1" applyBorder="1"/>
    <xf numFmtId="3" fontId="5" fillId="0" borderId="0" xfId="1" applyNumberFormat="1"/>
    <xf numFmtId="164" fontId="0" fillId="0" borderId="0" xfId="2" applyNumberFormat="1" applyFont="1"/>
    <xf numFmtId="164" fontId="1" fillId="0" borderId="4" xfId="2" applyNumberFormat="1" applyFont="1" applyBorder="1"/>
    <xf numFmtId="164" fontId="0" fillId="0" borderId="4" xfId="2" applyNumberFormat="1" applyFont="1" applyBorder="1"/>
    <xf numFmtId="164" fontId="3" fillId="0" borderId="8" xfId="2" applyNumberFormat="1" applyFont="1" applyBorder="1"/>
    <xf numFmtId="164" fontId="0" fillId="0" borderId="10" xfId="2" applyNumberFormat="1" applyFont="1" applyBorder="1"/>
    <xf numFmtId="164" fontId="0" fillId="0" borderId="12" xfId="2" applyNumberFormat="1" applyFont="1" applyBorder="1"/>
    <xf numFmtId="164" fontId="0" fillId="0" borderId="0" xfId="2" applyNumberFormat="1" applyFont="1" applyBorder="1"/>
    <xf numFmtId="164" fontId="1" fillId="0" borderId="12" xfId="2" applyNumberFormat="1" applyFont="1" applyBorder="1"/>
    <xf numFmtId="164" fontId="1" fillId="0" borderId="0" xfId="2" applyNumberFormat="1" applyFont="1" applyBorder="1"/>
    <xf numFmtId="164" fontId="0" fillId="0" borderId="13" xfId="2" applyNumberFormat="1" applyFont="1" applyBorder="1"/>
    <xf numFmtId="164" fontId="0" fillId="0" borderId="14" xfId="2" applyNumberFormat="1" applyFont="1" applyBorder="1"/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zoomScaleNormal="100" workbookViewId="0">
      <pane ySplit="5" topLeftCell="A6" activePane="bottomLeft" state="frozen"/>
      <selection pane="bottomLeft" activeCell="B5" sqref="B5"/>
    </sheetView>
  </sheetViews>
  <sheetFormatPr defaultRowHeight="15" x14ac:dyDescent="0.25"/>
  <cols>
    <col min="1" max="1" width="3.85546875" customWidth="1"/>
    <col min="2" max="2" width="33.140625" customWidth="1"/>
    <col min="3" max="3" width="4.85546875" customWidth="1"/>
    <col min="4" max="4" width="12.7109375" customWidth="1"/>
    <col min="5" max="5" width="4.85546875" customWidth="1"/>
    <col min="6" max="6" width="12.28515625" customWidth="1"/>
    <col min="7" max="7" width="4.85546875" customWidth="1"/>
    <col min="8" max="8" width="12.28515625" customWidth="1"/>
    <col min="9" max="9" width="4.85546875" customWidth="1"/>
    <col min="10" max="10" width="12.28515625" customWidth="1"/>
    <col min="11" max="11" width="4.85546875" customWidth="1"/>
    <col min="12" max="12" width="12.28515625" customWidth="1"/>
    <col min="13" max="13" width="4.85546875" customWidth="1"/>
    <col min="14" max="14" width="12.42578125" customWidth="1"/>
  </cols>
  <sheetData>
    <row r="1" spans="1:14" ht="18.75" x14ac:dyDescent="0.3">
      <c r="A1" s="21" t="s">
        <v>0</v>
      </c>
      <c r="C1" s="21" t="s">
        <v>46</v>
      </c>
    </row>
    <row r="3" spans="1:14" x14ac:dyDescent="0.25">
      <c r="A3" s="2" t="s">
        <v>9</v>
      </c>
    </row>
    <row r="4" spans="1:14" x14ac:dyDescent="0.25">
      <c r="C4" s="9" t="s">
        <v>2</v>
      </c>
      <c r="D4" s="10"/>
      <c r="E4" s="2" t="s">
        <v>3</v>
      </c>
      <c r="F4" s="2"/>
      <c r="G4" s="9" t="s">
        <v>4</v>
      </c>
      <c r="H4" s="10"/>
      <c r="I4" s="2" t="s">
        <v>5</v>
      </c>
      <c r="J4" s="2"/>
      <c r="K4" s="9" t="s">
        <v>6</v>
      </c>
      <c r="L4" s="10"/>
      <c r="M4" s="2" t="s">
        <v>7</v>
      </c>
      <c r="N4" s="10"/>
    </row>
    <row r="5" spans="1:14" ht="17.25" x14ac:dyDescent="0.25">
      <c r="C5" s="5" t="s">
        <v>10</v>
      </c>
      <c r="D5" s="11">
        <v>0</v>
      </c>
      <c r="E5" s="14" t="s">
        <v>10</v>
      </c>
      <c r="F5" s="14">
        <v>1288</v>
      </c>
      <c r="G5" s="53" t="s">
        <v>10</v>
      </c>
      <c r="H5" s="11">
        <f>204+412+202+247</f>
        <v>1065</v>
      </c>
      <c r="I5" s="14" t="s">
        <v>10</v>
      </c>
      <c r="J5" s="14">
        <v>889</v>
      </c>
      <c r="K5" s="53" t="s">
        <v>10</v>
      </c>
      <c r="L5" s="11">
        <f>993+505</f>
        <v>1498</v>
      </c>
      <c r="M5" s="14" t="s">
        <v>61</v>
      </c>
      <c r="N5" s="11">
        <f>+D5+F5+H5+J5+L5</f>
        <v>4740</v>
      </c>
    </row>
    <row r="6" spans="1:14" ht="21.75" customHeight="1" x14ac:dyDescent="0.25">
      <c r="A6" s="2" t="s">
        <v>11</v>
      </c>
      <c r="C6" s="5"/>
      <c r="D6" s="11"/>
      <c r="E6" s="14"/>
      <c r="F6" s="14">
        <f>10305882+750000</f>
        <v>11055882</v>
      </c>
      <c r="G6" s="53"/>
      <c r="H6" s="11">
        <f>1628235+3294118+2418824</f>
        <v>7341177</v>
      </c>
      <c r="I6" s="14"/>
      <c r="J6" s="14">
        <v>8894118</v>
      </c>
      <c r="K6" s="53"/>
      <c r="L6" s="11">
        <v>11997647</v>
      </c>
      <c r="M6" s="14" t="s">
        <v>8</v>
      </c>
      <c r="N6" s="11">
        <f>SUM(D6:L6)</f>
        <v>39288824</v>
      </c>
    </row>
    <row r="7" spans="1:14" x14ac:dyDescent="0.25">
      <c r="C7" s="5"/>
      <c r="D7" s="6"/>
      <c r="G7" s="5"/>
      <c r="H7" s="6"/>
      <c r="K7" s="5"/>
      <c r="L7" s="6"/>
      <c r="N7" s="6"/>
    </row>
    <row r="8" spans="1:14" x14ac:dyDescent="0.25">
      <c r="A8" s="2" t="s">
        <v>12</v>
      </c>
      <c r="C8" s="5"/>
      <c r="D8" s="6"/>
      <c r="G8" s="5"/>
      <c r="H8" s="6"/>
      <c r="K8" s="5"/>
      <c r="L8" s="6"/>
      <c r="N8" s="6"/>
    </row>
    <row r="9" spans="1:14" x14ac:dyDescent="0.25">
      <c r="B9" s="17" t="s">
        <v>38</v>
      </c>
      <c r="C9" s="18" t="s">
        <v>8</v>
      </c>
      <c r="D9" s="57"/>
      <c r="E9" s="34" t="s">
        <v>8</v>
      </c>
      <c r="F9" s="34">
        <v>726960</v>
      </c>
      <c r="G9" s="52" t="s">
        <v>8</v>
      </c>
      <c r="H9" s="51">
        <v>482706</v>
      </c>
      <c r="I9" s="34" t="s">
        <v>8</v>
      </c>
      <c r="J9" s="34">
        <v>584817</v>
      </c>
      <c r="K9" s="52" t="s">
        <v>8</v>
      </c>
      <c r="L9" s="51">
        <v>788882</v>
      </c>
      <c r="M9" s="34" t="s">
        <v>8</v>
      </c>
      <c r="N9" s="11">
        <f>SUM(D9:L9)</f>
        <v>2583365</v>
      </c>
    </row>
    <row r="10" spans="1:14" x14ac:dyDescent="0.25">
      <c r="B10" t="s">
        <v>29</v>
      </c>
      <c r="C10" s="5" t="s">
        <v>8</v>
      </c>
      <c r="D10" s="11"/>
      <c r="E10" s="53" t="s">
        <v>8</v>
      </c>
      <c r="F10" s="14">
        <v>0</v>
      </c>
      <c r="G10" s="53" t="s">
        <v>8</v>
      </c>
      <c r="H10" s="11">
        <v>575000</v>
      </c>
      <c r="I10" s="53" t="s">
        <v>8</v>
      </c>
      <c r="J10" s="14">
        <v>250000</v>
      </c>
      <c r="K10" s="53" t="s">
        <v>8</v>
      </c>
      <c r="L10" s="11">
        <v>0</v>
      </c>
      <c r="M10" s="53" t="s">
        <v>8</v>
      </c>
      <c r="N10" s="12">
        <f>SUM(D10:L10)</f>
        <v>825000</v>
      </c>
    </row>
    <row r="11" spans="1:14" x14ac:dyDescent="0.25">
      <c r="B11" s="4" t="s">
        <v>30</v>
      </c>
      <c r="C11" s="7" t="s">
        <v>8</v>
      </c>
      <c r="D11" s="12"/>
      <c r="E11" s="54" t="s">
        <v>8</v>
      </c>
      <c r="F11" s="15"/>
      <c r="G11" s="54" t="s">
        <v>8</v>
      </c>
      <c r="H11" s="12"/>
      <c r="I11" s="54" t="s">
        <v>8</v>
      </c>
      <c r="J11" s="15"/>
      <c r="K11" s="54" t="s">
        <v>8</v>
      </c>
      <c r="L11" s="12"/>
      <c r="M11" s="54" t="s">
        <v>8</v>
      </c>
      <c r="N11" s="12">
        <v>45605</v>
      </c>
    </row>
    <row r="12" spans="1:14" x14ac:dyDescent="0.25">
      <c r="B12" s="4" t="s">
        <v>31</v>
      </c>
      <c r="C12" s="7" t="s">
        <v>8</v>
      </c>
      <c r="D12" s="12"/>
      <c r="E12" s="54" t="s">
        <v>8</v>
      </c>
      <c r="F12" s="15">
        <v>47000</v>
      </c>
      <c r="G12" s="54" t="s">
        <v>8</v>
      </c>
      <c r="H12" s="12">
        <v>58000</v>
      </c>
      <c r="I12" s="54" t="s">
        <v>8</v>
      </c>
      <c r="J12" s="15">
        <v>75000</v>
      </c>
      <c r="K12" s="54" t="s">
        <v>8</v>
      </c>
      <c r="L12" s="12">
        <v>50000</v>
      </c>
      <c r="M12" s="54" t="s">
        <v>8</v>
      </c>
      <c r="N12" s="12">
        <f t="shared" ref="N12:N17" si="0">SUM(D12:L12)</f>
        <v>230000</v>
      </c>
    </row>
    <row r="13" spans="1:14" x14ac:dyDescent="0.25">
      <c r="B13" s="4" t="s">
        <v>32</v>
      </c>
      <c r="C13" s="7" t="s">
        <v>8</v>
      </c>
      <c r="D13" s="12"/>
      <c r="E13" s="54" t="s">
        <v>8</v>
      </c>
      <c r="F13" s="15">
        <v>55000</v>
      </c>
      <c r="G13" s="54" t="s">
        <v>8</v>
      </c>
      <c r="H13" s="12">
        <v>47000</v>
      </c>
      <c r="I13" s="54" t="s">
        <v>8</v>
      </c>
      <c r="J13" s="15">
        <v>125000</v>
      </c>
      <c r="K13" s="54" t="s">
        <v>8</v>
      </c>
      <c r="L13" s="12">
        <v>100000</v>
      </c>
      <c r="M13" s="54" t="s">
        <v>8</v>
      </c>
      <c r="N13" s="12">
        <f t="shared" si="0"/>
        <v>327000</v>
      </c>
    </row>
    <row r="14" spans="1:14" x14ac:dyDescent="0.25">
      <c r="B14" s="4" t="s">
        <v>33</v>
      </c>
      <c r="C14" s="7" t="s">
        <v>8</v>
      </c>
      <c r="D14" s="12"/>
      <c r="E14" s="54" t="s">
        <v>8</v>
      </c>
      <c r="F14" s="15">
        <v>20000</v>
      </c>
      <c r="G14" s="54" t="s">
        <v>8</v>
      </c>
      <c r="H14" s="12">
        <v>10000</v>
      </c>
      <c r="I14" s="54" t="s">
        <v>8</v>
      </c>
      <c r="J14" s="15">
        <v>20000</v>
      </c>
      <c r="K14" s="54" t="s">
        <v>8</v>
      </c>
      <c r="L14" s="12">
        <v>15000</v>
      </c>
      <c r="M14" s="54" t="s">
        <v>8</v>
      </c>
      <c r="N14" s="12">
        <f t="shared" si="0"/>
        <v>65000</v>
      </c>
    </row>
    <row r="15" spans="1:14" x14ac:dyDescent="0.25">
      <c r="B15" s="4" t="s">
        <v>34</v>
      </c>
      <c r="C15" s="7" t="s">
        <v>8</v>
      </c>
      <c r="D15" s="12"/>
      <c r="E15" s="54" t="s">
        <v>8</v>
      </c>
      <c r="F15" s="15">
        <v>0</v>
      </c>
      <c r="G15" s="54" t="s">
        <v>8</v>
      </c>
      <c r="H15" s="12">
        <v>0</v>
      </c>
      <c r="I15" s="54" t="s">
        <v>8</v>
      </c>
      <c r="J15" s="15">
        <v>0</v>
      </c>
      <c r="K15" s="54" t="s">
        <v>8</v>
      </c>
      <c r="L15" s="12">
        <v>0</v>
      </c>
      <c r="M15" s="54" t="s">
        <v>8</v>
      </c>
      <c r="N15" s="12">
        <f t="shared" si="0"/>
        <v>0</v>
      </c>
    </row>
    <row r="16" spans="1:14" x14ac:dyDescent="0.25">
      <c r="B16" s="4" t="s">
        <v>35</v>
      </c>
      <c r="C16" s="7" t="s">
        <v>8</v>
      </c>
      <c r="D16" s="12"/>
      <c r="E16" s="54" t="s">
        <v>8</v>
      </c>
      <c r="F16" s="15">
        <v>30000</v>
      </c>
      <c r="G16" s="54" t="s">
        <v>8</v>
      </c>
      <c r="H16" s="12">
        <v>25000</v>
      </c>
      <c r="I16" s="54" t="s">
        <v>8</v>
      </c>
      <c r="J16" s="15">
        <v>50000</v>
      </c>
      <c r="K16" s="54" t="s">
        <v>8</v>
      </c>
      <c r="L16" s="12">
        <v>65000</v>
      </c>
      <c r="M16" s="54" t="s">
        <v>8</v>
      </c>
      <c r="N16" s="12">
        <f t="shared" si="0"/>
        <v>170000</v>
      </c>
    </row>
    <row r="17" spans="1:22" x14ac:dyDescent="0.25">
      <c r="B17" t="s">
        <v>36</v>
      </c>
      <c r="C17" s="5" t="s">
        <v>8</v>
      </c>
      <c r="D17" s="11"/>
      <c r="E17" s="53" t="s">
        <v>8</v>
      </c>
      <c r="F17" s="14">
        <f>23184+34776</f>
        <v>57960</v>
      </c>
      <c r="G17" s="53" t="s">
        <v>8</v>
      </c>
      <c r="H17" s="11">
        <f>28755+19170</f>
        <v>47925</v>
      </c>
      <c r="I17" s="53" t="s">
        <v>8</v>
      </c>
      <c r="J17" s="14">
        <f>27559+19558</f>
        <v>47117</v>
      </c>
      <c r="K17" s="53" t="s">
        <v>8</v>
      </c>
      <c r="L17" s="11">
        <f>50280+77934</f>
        <v>128214</v>
      </c>
      <c r="M17" s="53" t="s">
        <v>8</v>
      </c>
      <c r="N17" s="11">
        <f t="shared" si="0"/>
        <v>281216</v>
      </c>
    </row>
    <row r="18" spans="1:22" ht="21" customHeight="1" x14ac:dyDescent="0.25">
      <c r="A18" s="3" t="s">
        <v>37</v>
      </c>
      <c r="B18" s="3"/>
      <c r="C18" s="8" t="s">
        <v>8</v>
      </c>
      <c r="D18" s="13">
        <f>SUM(D9:D17)</f>
        <v>0</v>
      </c>
      <c r="E18" s="55" t="s">
        <v>8</v>
      </c>
      <c r="F18" s="16">
        <f>SUM(F9:F17)</f>
        <v>936920</v>
      </c>
      <c r="G18" s="55" t="s">
        <v>8</v>
      </c>
      <c r="H18" s="13">
        <f>SUM(H9:H17)</f>
        <v>1245631</v>
      </c>
      <c r="I18" s="55" t="s">
        <v>8</v>
      </c>
      <c r="J18" s="16">
        <f>SUM(J9:J17)</f>
        <v>1151934</v>
      </c>
      <c r="K18" s="55" t="s">
        <v>8</v>
      </c>
      <c r="L18" s="13">
        <f>SUM(L9:L17)</f>
        <v>1147096</v>
      </c>
      <c r="M18" s="55" t="s">
        <v>8</v>
      </c>
      <c r="N18" s="13">
        <f>SUM(N9:N17)</f>
        <v>4527186</v>
      </c>
      <c r="P18" t="s">
        <v>65</v>
      </c>
      <c r="V18" t="s">
        <v>66</v>
      </c>
    </row>
    <row r="20" spans="1:22" x14ac:dyDescent="0.25">
      <c r="A20" s="2" t="s">
        <v>13</v>
      </c>
    </row>
    <row r="21" spans="1:22" x14ac:dyDescent="0.25">
      <c r="A21" s="2"/>
    </row>
    <row r="22" spans="1:22" x14ac:dyDescent="0.25">
      <c r="A22" s="2" t="s">
        <v>28</v>
      </c>
      <c r="F22" t="s">
        <v>39</v>
      </c>
      <c r="J22" t="s">
        <v>40</v>
      </c>
      <c r="M22" t="s">
        <v>62</v>
      </c>
    </row>
    <row r="23" spans="1:22" x14ac:dyDescent="0.25">
      <c r="A23" s="2" t="s">
        <v>2</v>
      </c>
    </row>
    <row r="24" spans="1:22" x14ac:dyDescent="0.25">
      <c r="B24" t="s">
        <v>14</v>
      </c>
      <c r="F24" s="14">
        <v>0</v>
      </c>
      <c r="G24" t="s">
        <v>41</v>
      </c>
      <c r="J24" s="14">
        <v>45</v>
      </c>
      <c r="K24" t="s">
        <v>8</v>
      </c>
      <c r="N24" s="14">
        <f>+F24*J24</f>
        <v>0</v>
      </c>
    </row>
    <row r="25" spans="1:22" x14ac:dyDescent="0.25">
      <c r="B25" s="4" t="s">
        <v>15</v>
      </c>
      <c r="C25" s="4"/>
      <c r="D25" s="4"/>
      <c r="E25" s="4"/>
      <c r="F25" s="15">
        <v>0</v>
      </c>
      <c r="G25" s="4" t="s">
        <v>41</v>
      </c>
      <c r="H25" s="4"/>
      <c r="I25" s="4"/>
      <c r="J25" s="15">
        <v>0</v>
      </c>
      <c r="K25" s="4" t="s">
        <v>8</v>
      </c>
      <c r="L25" s="4"/>
      <c r="M25" s="4"/>
      <c r="N25" s="15">
        <f t="shared" ref="N25:N37" si="1">+F25*J25</f>
        <v>0</v>
      </c>
    </row>
    <row r="26" spans="1:22" x14ac:dyDescent="0.25">
      <c r="B26" s="4" t="s">
        <v>16</v>
      </c>
      <c r="C26" s="4"/>
      <c r="D26" s="4"/>
      <c r="E26" s="4"/>
      <c r="F26" s="15">
        <v>0</v>
      </c>
      <c r="G26" s="4" t="s">
        <v>41</v>
      </c>
      <c r="H26" s="4"/>
      <c r="I26" s="4"/>
      <c r="J26" s="15">
        <v>0</v>
      </c>
      <c r="K26" s="4" t="s">
        <v>8</v>
      </c>
      <c r="L26" s="4"/>
      <c r="M26" s="4"/>
      <c r="N26" s="15">
        <f t="shared" si="1"/>
        <v>0</v>
      </c>
    </row>
    <row r="27" spans="1:22" x14ac:dyDescent="0.25">
      <c r="B27" s="4" t="s">
        <v>17</v>
      </c>
      <c r="C27" s="4"/>
      <c r="D27" s="4"/>
      <c r="E27" s="4"/>
      <c r="F27" s="15">
        <v>0</v>
      </c>
      <c r="G27" s="4" t="s">
        <v>41</v>
      </c>
      <c r="H27" s="4"/>
      <c r="I27" s="4"/>
      <c r="J27" s="15">
        <v>0</v>
      </c>
      <c r="K27" s="4" t="s">
        <v>8</v>
      </c>
      <c r="L27" s="4"/>
      <c r="M27" s="4"/>
      <c r="N27" s="15">
        <f t="shared" si="1"/>
        <v>0</v>
      </c>
    </row>
    <row r="28" spans="1:22" x14ac:dyDescent="0.25">
      <c r="B28" s="4" t="s">
        <v>18</v>
      </c>
      <c r="C28" s="4"/>
      <c r="D28" s="4"/>
      <c r="E28" s="4"/>
      <c r="F28" s="15">
        <v>0</v>
      </c>
      <c r="G28" s="4" t="s">
        <v>41</v>
      </c>
      <c r="H28" s="4"/>
      <c r="I28" s="4"/>
      <c r="J28" s="15">
        <v>0</v>
      </c>
      <c r="K28" s="4" t="s">
        <v>8</v>
      </c>
      <c r="L28" s="4"/>
      <c r="M28" s="4"/>
      <c r="N28" s="15">
        <f t="shared" si="1"/>
        <v>0</v>
      </c>
    </row>
    <row r="29" spans="1:22" x14ac:dyDescent="0.25">
      <c r="B29" s="4" t="s">
        <v>19</v>
      </c>
      <c r="C29" s="4"/>
      <c r="D29" s="4"/>
      <c r="E29" s="4"/>
      <c r="F29" s="15">
        <v>0</v>
      </c>
      <c r="G29" s="4"/>
      <c r="H29" s="4"/>
      <c r="I29" s="4"/>
      <c r="J29" s="15">
        <v>0</v>
      </c>
      <c r="K29" s="4" t="s">
        <v>42</v>
      </c>
      <c r="L29" s="4"/>
      <c r="M29" s="4"/>
      <c r="N29" s="15">
        <f t="shared" si="1"/>
        <v>0</v>
      </c>
    </row>
    <row r="30" spans="1:22" x14ac:dyDescent="0.25">
      <c r="A30" s="2" t="s">
        <v>4</v>
      </c>
      <c r="F30" s="14"/>
      <c r="J30" s="14"/>
      <c r="N30" s="14"/>
    </row>
    <row r="31" spans="1:22" x14ac:dyDescent="0.25">
      <c r="B31" s="17" t="s">
        <v>20</v>
      </c>
      <c r="C31" s="17"/>
      <c r="D31" s="17"/>
      <c r="E31" s="17"/>
      <c r="F31" s="34">
        <v>600</v>
      </c>
      <c r="G31" s="17" t="s">
        <v>41</v>
      </c>
      <c r="H31" s="17"/>
      <c r="I31" s="17"/>
      <c r="J31" s="34">
        <v>225</v>
      </c>
      <c r="K31" s="17" t="s">
        <v>42</v>
      </c>
      <c r="L31" s="17"/>
      <c r="M31" s="17">
        <v>10</v>
      </c>
      <c r="N31" s="34">
        <f>+F31*J31*M31</f>
        <v>1350000</v>
      </c>
    </row>
    <row r="32" spans="1:22" x14ac:dyDescent="0.25">
      <c r="A32" s="2" t="s">
        <v>21</v>
      </c>
      <c r="F32" s="14"/>
      <c r="J32" s="14"/>
      <c r="N32" s="14"/>
    </row>
    <row r="33" spans="1:14" x14ac:dyDescent="0.25">
      <c r="B33" t="s">
        <v>23</v>
      </c>
      <c r="F33" s="14">
        <v>1600</v>
      </c>
      <c r="G33" t="s">
        <v>44</v>
      </c>
      <c r="J33" s="14">
        <v>459</v>
      </c>
      <c r="K33" t="s">
        <v>42</v>
      </c>
      <c r="N33" s="14">
        <f t="shared" si="1"/>
        <v>734400</v>
      </c>
    </row>
    <row r="34" spans="1:14" x14ac:dyDescent="0.25">
      <c r="B34" s="4" t="s">
        <v>22</v>
      </c>
      <c r="C34" s="4"/>
      <c r="D34" s="4"/>
      <c r="E34" s="4"/>
      <c r="F34" s="15">
        <v>0</v>
      </c>
      <c r="G34" s="4"/>
      <c r="H34" s="4"/>
      <c r="I34" s="4"/>
      <c r="J34" s="15">
        <v>0</v>
      </c>
      <c r="K34" s="4" t="s">
        <v>42</v>
      </c>
      <c r="L34" s="4"/>
      <c r="M34" s="4"/>
      <c r="N34" s="15">
        <f t="shared" si="1"/>
        <v>0</v>
      </c>
    </row>
    <row r="35" spans="1:14" x14ac:dyDescent="0.25">
      <c r="B35" s="4" t="s">
        <v>24</v>
      </c>
      <c r="C35" s="4"/>
      <c r="D35" s="4"/>
      <c r="E35" s="4"/>
      <c r="F35" s="15">
        <v>1</v>
      </c>
      <c r="G35" s="4" t="s">
        <v>39</v>
      </c>
      <c r="H35" s="4"/>
      <c r="I35" s="4"/>
      <c r="J35" s="15">
        <v>25000</v>
      </c>
      <c r="K35" s="4" t="s">
        <v>8</v>
      </c>
      <c r="L35" s="4"/>
      <c r="M35" s="4">
        <v>4</v>
      </c>
      <c r="N35" s="15">
        <f>+F35*J35*M35</f>
        <v>100000</v>
      </c>
    </row>
    <row r="36" spans="1:14" x14ac:dyDescent="0.25">
      <c r="A36" s="2" t="s">
        <v>5</v>
      </c>
      <c r="F36" s="14"/>
      <c r="J36" s="14"/>
      <c r="N36" s="14"/>
    </row>
    <row r="37" spans="1:14" x14ac:dyDescent="0.25">
      <c r="B37" s="17" t="s">
        <v>25</v>
      </c>
      <c r="C37" s="17"/>
      <c r="D37" s="17"/>
      <c r="E37" s="17"/>
      <c r="F37" s="34">
        <v>7117.5</v>
      </c>
      <c r="G37" s="17" t="s">
        <v>41</v>
      </c>
      <c r="H37" s="17"/>
      <c r="I37" s="17"/>
      <c r="J37" s="34">
        <v>400</v>
      </c>
      <c r="K37" s="17" t="s">
        <v>43</v>
      </c>
      <c r="L37" s="17"/>
      <c r="M37" s="17"/>
      <c r="N37" s="34">
        <f t="shared" si="1"/>
        <v>2847000</v>
      </c>
    </row>
    <row r="38" spans="1:14" x14ac:dyDescent="0.25">
      <c r="A38" s="2" t="s">
        <v>26</v>
      </c>
      <c r="F38" s="14"/>
      <c r="N38" s="14"/>
    </row>
    <row r="39" spans="1:14" x14ac:dyDescent="0.25">
      <c r="A39" s="23"/>
      <c r="B39" s="23" t="s">
        <v>63</v>
      </c>
      <c r="C39" s="23"/>
      <c r="D39" s="23"/>
      <c r="E39" s="23"/>
      <c r="F39" s="25"/>
      <c r="G39" s="23"/>
      <c r="H39" s="23"/>
      <c r="I39" s="23"/>
      <c r="J39" s="23"/>
      <c r="K39" s="23"/>
      <c r="L39" s="23"/>
      <c r="M39" s="23"/>
      <c r="N39" s="25">
        <v>250000</v>
      </c>
    </row>
    <row r="40" spans="1:14" x14ac:dyDescent="0.25">
      <c r="N40" s="24"/>
    </row>
    <row r="41" spans="1:14" x14ac:dyDescent="0.25">
      <c r="A41" s="2" t="s">
        <v>45</v>
      </c>
      <c r="N41" s="47">
        <f>SUM(N24:N39)</f>
        <v>5281400</v>
      </c>
    </row>
    <row r="42" spans="1:14" x14ac:dyDescent="0.25">
      <c r="N42" s="48"/>
    </row>
    <row r="43" spans="1:14" x14ac:dyDescent="0.25">
      <c r="N43" s="14"/>
    </row>
    <row r="44" spans="1:14" x14ac:dyDescent="0.25">
      <c r="A44" s="2" t="s">
        <v>1</v>
      </c>
      <c r="N44" s="14"/>
    </row>
    <row r="45" spans="1:14" x14ac:dyDescent="0.25">
      <c r="B45" t="s">
        <v>48</v>
      </c>
      <c r="M45" t="s">
        <v>8</v>
      </c>
      <c r="N45" s="14">
        <f>+N41</f>
        <v>5281400</v>
      </c>
    </row>
    <row r="46" spans="1:14" x14ac:dyDescent="0.25">
      <c r="A46" s="23"/>
      <c r="B46" s="26" t="s">
        <v>64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 t="s">
        <v>8</v>
      </c>
      <c r="N46" s="49">
        <v>1050000</v>
      </c>
    </row>
    <row r="47" spans="1:14" x14ac:dyDescent="0.25">
      <c r="A47" s="2" t="s">
        <v>50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 t="s">
        <v>8</v>
      </c>
      <c r="N47" s="14">
        <f>SUM(N45:N46)</f>
        <v>6331400</v>
      </c>
    </row>
    <row r="48" spans="1:14" x14ac:dyDescent="0.25">
      <c r="N48" s="14"/>
    </row>
    <row r="49" spans="1:14" x14ac:dyDescent="0.25">
      <c r="A49" s="2" t="s">
        <v>12</v>
      </c>
      <c r="N49" s="14"/>
    </row>
    <row r="50" spans="1:14" x14ac:dyDescent="0.25">
      <c r="B50" t="s">
        <v>48</v>
      </c>
      <c r="K50" s="14"/>
      <c r="M50" t="s">
        <v>8</v>
      </c>
      <c r="N50" s="34">
        <f>+N18</f>
        <v>4527186</v>
      </c>
    </row>
    <row r="51" spans="1:14" x14ac:dyDescent="0.25">
      <c r="B51" s="32" t="s">
        <v>51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4"/>
    </row>
    <row r="52" spans="1:14" x14ac:dyDescent="0.25">
      <c r="B52" s="1" t="s">
        <v>52</v>
      </c>
      <c r="K52" t="s">
        <v>8</v>
      </c>
      <c r="L52" s="4"/>
      <c r="N52" s="14"/>
    </row>
    <row r="53" spans="1:14" x14ac:dyDescent="0.25">
      <c r="B53" s="33" t="s">
        <v>54</v>
      </c>
      <c r="C53" s="4"/>
      <c r="D53" s="4"/>
      <c r="E53" s="4"/>
      <c r="F53" s="4"/>
      <c r="G53" s="4"/>
      <c r="H53" s="4"/>
      <c r="I53" s="4"/>
      <c r="J53" s="4"/>
      <c r="K53" s="4" t="s">
        <v>8</v>
      </c>
      <c r="L53" s="4"/>
      <c r="N53" s="14"/>
    </row>
    <row r="54" spans="1:14" x14ac:dyDescent="0.25">
      <c r="B54" s="1" t="s">
        <v>53</v>
      </c>
      <c r="K54" t="s">
        <v>8</v>
      </c>
      <c r="L54" s="26"/>
      <c r="M54" t="s">
        <v>8</v>
      </c>
      <c r="N54" s="25">
        <f>SUM(L52:L54)</f>
        <v>0</v>
      </c>
    </row>
    <row r="55" spans="1:14" x14ac:dyDescent="0.25">
      <c r="A55" s="19" t="s">
        <v>55</v>
      </c>
      <c r="B55" s="28"/>
      <c r="C55" s="19"/>
      <c r="D55" s="19"/>
      <c r="E55" s="19"/>
      <c r="F55" s="19"/>
      <c r="G55" s="19"/>
      <c r="H55" s="19"/>
      <c r="I55" s="19"/>
      <c r="J55" s="19"/>
      <c r="K55" s="29"/>
      <c r="L55" s="19"/>
      <c r="M55" s="19" t="s">
        <v>8</v>
      </c>
      <c r="N55" s="14">
        <f>SUM(N50:N54)</f>
        <v>4527186</v>
      </c>
    </row>
    <row r="56" spans="1:14" x14ac:dyDescent="0.25">
      <c r="N56" s="14"/>
    </row>
    <row r="57" spans="1:14" x14ac:dyDescent="0.25">
      <c r="A57" s="30" t="s">
        <v>57</v>
      </c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30"/>
      <c r="M57" s="30" t="s">
        <v>8</v>
      </c>
      <c r="N57" s="56">
        <f>+N47-N55</f>
        <v>1804214</v>
      </c>
    </row>
  </sheetData>
  <pageMargins left="0.30208333333333331" right="0.1875" top="0.75" bottom="0.75" header="0.3" footer="0.3"/>
  <pageSetup paperSize="9" orientation="landscape" r:id="rId1"/>
  <headerFooter>
    <oddFooter>&amp;Ldok. nr. 134204-16&amp;Csag nr. 15-4087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view="pageLayout" topLeftCell="A28" zoomScaleNormal="100" workbookViewId="0">
      <selection activeCell="B18" sqref="B18"/>
    </sheetView>
  </sheetViews>
  <sheetFormatPr defaultRowHeight="15" x14ac:dyDescent="0.25"/>
  <cols>
    <col min="1" max="1" width="3.85546875" customWidth="1"/>
    <col min="2" max="2" width="33.140625" customWidth="1"/>
    <col min="3" max="3" width="4.85546875" hidden="1" customWidth="1"/>
    <col min="4" max="4" width="12.7109375" hidden="1" customWidth="1"/>
    <col min="5" max="5" width="4.85546875" hidden="1" customWidth="1"/>
    <col min="6" max="6" width="12.28515625" hidden="1" customWidth="1"/>
    <col min="7" max="7" width="4.85546875" hidden="1" customWidth="1"/>
    <col min="8" max="8" width="12.28515625" hidden="1" customWidth="1"/>
    <col min="9" max="9" width="4.85546875" hidden="1" customWidth="1"/>
    <col min="10" max="10" width="12.28515625" hidden="1" customWidth="1"/>
    <col min="11" max="11" width="4.85546875" hidden="1" customWidth="1"/>
    <col min="12" max="12" width="12.28515625" hidden="1" customWidth="1"/>
    <col min="13" max="13" width="4.85546875" customWidth="1"/>
    <col min="14" max="14" width="12.42578125" style="59" customWidth="1"/>
  </cols>
  <sheetData>
    <row r="1" spans="1:16" ht="18.75" x14ac:dyDescent="0.3">
      <c r="A1" s="21" t="s">
        <v>0</v>
      </c>
      <c r="C1" s="21" t="s">
        <v>46</v>
      </c>
    </row>
    <row r="3" spans="1:16" x14ac:dyDescent="0.25">
      <c r="A3" s="2" t="s">
        <v>9</v>
      </c>
    </row>
    <row r="4" spans="1:16" x14ac:dyDescent="0.25">
      <c r="C4" s="9" t="s">
        <v>67</v>
      </c>
      <c r="D4" s="10"/>
      <c r="E4" s="2" t="s">
        <v>68</v>
      </c>
      <c r="F4" s="2"/>
      <c r="G4" s="9" t="s">
        <v>4</v>
      </c>
      <c r="H4" s="10"/>
      <c r="I4" s="2" t="s">
        <v>5</v>
      </c>
      <c r="J4" s="2"/>
      <c r="K4" s="9" t="s">
        <v>6</v>
      </c>
      <c r="L4" s="10"/>
      <c r="M4" s="2" t="s">
        <v>7</v>
      </c>
      <c r="N4" s="60"/>
    </row>
    <row r="5" spans="1:16" ht="17.25" x14ac:dyDescent="0.25">
      <c r="B5" t="s">
        <v>71</v>
      </c>
      <c r="C5" s="5" t="s">
        <v>10</v>
      </c>
      <c r="D5" s="11">
        <v>439</v>
      </c>
      <c r="E5" s="14" t="s">
        <v>10</v>
      </c>
      <c r="F5" s="14">
        <v>1284</v>
      </c>
      <c r="G5" s="53" t="s">
        <v>10</v>
      </c>
      <c r="H5" s="11">
        <v>84</v>
      </c>
      <c r="I5" s="14" t="s">
        <v>10</v>
      </c>
      <c r="J5" s="14">
        <v>872</v>
      </c>
      <c r="K5" s="53" t="s">
        <v>10</v>
      </c>
      <c r="L5" s="11">
        <v>2736</v>
      </c>
      <c r="M5" s="58" t="s">
        <v>61</v>
      </c>
      <c r="N5" s="61">
        <v>4996.3999999999996</v>
      </c>
      <c r="P5" t="s">
        <v>81</v>
      </c>
    </row>
    <row r="6" spans="1:16" ht="21.75" customHeight="1" x14ac:dyDescent="0.25">
      <c r="A6" s="2" t="s">
        <v>11</v>
      </c>
      <c r="B6" t="s">
        <v>70</v>
      </c>
      <c r="C6" s="5"/>
      <c r="D6" s="11">
        <v>3700000</v>
      </c>
      <c r="E6" s="14"/>
      <c r="F6" s="14">
        <v>8068000</v>
      </c>
      <c r="G6" s="53"/>
      <c r="H6" s="11">
        <v>588000</v>
      </c>
      <c r="I6" s="14"/>
      <c r="J6" s="14">
        <v>6976000</v>
      </c>
      <c r="K6" s="53"/>
      <c r="L6" s="11">
        <v>17622000</v>
      </c>
      <c r="M6" s="14"/>
      <c r="N6" s="61">
        <v>46809410.399999999</v>
      </c>
    </row>
    <row r="7" spans="1:16" x14ac:dyDescent="0.25">
      <c r="A7" s="2" t="s">
        <v>12</v>
      </c>
      <c r="C7" s="5"/>
      <c r="D7" s="11"/>
      <c r="E7" s="14"/>
      <c r="F7" s="14"/>
      <c r="G7" s="53"/>
      <c r="H7" s="11"/>
      <c r="I7" s="14"/>
      <c r="J7" s="14"/>
      <c r="K7" s="53"/>
      <c r="L7" s="11"/>
      <c r="M7" s="14"/>
      <c r="N7" s="61"/>
    </row>
    <row r="8" spans="1:16" x14ac:dyDescent="0.25">
      <c r="B8" s="17" t="s">
        <v>38</v>
      </c>
      <c r="C8" s="18" t="s">
        <v>8</v>
      </c>
      <c r="D8" s="51"/>
      <c r="E8" s="34" t="s">
        <v>8</v>
      </c>
      <c r="F8" s="34"/>
      <c r="G8" s="52" t="s">
        <v>8</v>
      </c>
      <c r="H8" s="51"/>
      <c r="I8" s="34" t="s">
        <v>8</v>
      </c>
      <c r="J8" s="34"/>
      <c r="K8" s="52" t="s">
        <v>8</v>
      </c>
      <c r="L8" s="51"/>
      <c r="M8" s="34" t="s">
        <v>8</v>
      </c>
      <c r="N8" s="59">
        <v>-1886618.3422882673</v>
      </c>
    </row>
    <row r="9" spans="1:16" x14ac:dyDescent="0.25">
      <c r="B9" t="s">
        <v>29</v>
      </c>
      <c r="C9" s="5" t="s">
        <v>8</v>
      </c>
      <c r="D9" s="11">
        <v>0</v>
      </c>
      <c r="E9" s="53" t="s">
        <v>8</v>
      </c>
      <c r="F9" s="14">
        <v>0</v>
      </c>
      <c r="G9" s="53" t="s">
        <v>8</v>
      </c>
      <c r="H9" s="11"/>
      <c r="I9" s="53" t="s">
        <v>8</v>
      </c>
      <c r="J9" s="14">
        <v>-250000</v>
      </c>
      <c r="K9" s="53" t="s">
        <v>8</v>
      </c>
      <c r="L9" s="11"/>
      <c r="M9" s="53" t="s">
        <v>8</v>
      </c>
      <c r="N9" s="61">
        <v>-650000</v>
      </c>
    </row>
    <row r="10" spans="1:16" x14ac:dyDescent="0.25">
      <c r="B10" t="s">
        <v>79</v>
      </c>
      <c r="C10" s="5"/>
      <c r="D10" s="11"/>
      <c r="E10" s="53"/>
      <c r="F10" s="14"/>
      <c r="G10" s="53"/>
      <c r="H10" s="11"/>
      <c r="I10" s="53"/>
      <c r="J10" s="14"/>
      <c r="K10" s="53"/>
      <c r="L10" s="11"/>
      <c r="M10" s="53" t="s">
        <v>8</v>
      </c>
      <c r="N10" s="61">
        <v>-300000</v>
      </c>
    </row>
    <row r="11" spans="1:16" x14ac:dyDescent="0.25">
      <c r="B11" s="4" t="s">
        <v>30</v>
      </c>
      <c r="C11" s="7" t="s">
        <v>8</v>
      </c>
      <c r="D11" s="12">
        <v>0</v>
      </c>
      <c r="E11" s="54" t="s">
        <v>8</v>
      </c>
      <c r="F11" s="15">
        <v>0</v>
      </c>
      <c r="G11" s="54" t="s">
        <v>8</v>
      </c>
      <c r="H11" s="12"/>
      <c r="I11" s="54" t="s">
        <v>8</v>
      </c>
      <c r="J11" s="15">
        <v>-50000</v>
      </c>
      <c r="K11" s="54" t="s">
        <v>8</v>
      </c>
      <c r="L11" s="12"/>
      <c r="M11" s="54" t="s">
        <v>8</v>
      </c>
      <c r="N11" s="61">
        <f t="shared" ref="N11:N14" si="0">SUM(D11:L11)</f>
        <v>-50000</v>
      </c>
    </row>
    <row r="12" spans="1:16" x14ac:dyDescent="0.25">
      <c r="B12" s="4" t="s">
        <v>75</v>
      </c>
      <c r="C12" s="7" t="s">
        <v>8</v>
      </c>
      <c r="D12" s="12">
        <v>-52500</v>
      </c>
      <c r="E12" s="54" t="s">
        <v>8</v>
      </c>
      <c r="F12" s="15">
        <v>-40000</v>
      </c>
      <c r="G12" s="54" t="s">
        <v>8</v>
      </c>
      <c r="H12" s="12">
        <v>-5000</v>
      </c>
      <c r="I12" s="54" t="s">
        <v>8</v>
      </c>
      <c r="J12" s="15">
        <v>-50000</v>
      </c>
      <c r="K12" s="54" t="s">
        <v>8</v>
      </c>
      <c r="L12" s="12">
        <v>-54080</v>
      </c>
      <c r="M12" s="54" t="s">
        <v>8</v>
      </c>
      <c r="N12" s="61">
        <v>-145000</v>
      </c>
    </row>
    <row r="13" spans="1:16" x14ac:dyDescent="0.25">
      <c r="B13" s="4" t="s">
        <v>74</v>
      </c>
      <c r="C13" s="7" t="s">
        <v>8</v>
      </c>
      <c r="D13" s="12">
        <v>-75000</v>
      </c>
      <c r="E13" s="54" t="s">
        <v>8</v>
      </c>
      <c r="F13" s="15">
        <v>-60000</v>
      </c>
      <c r="G13" s="54" t="s">
        <v>8</v>
      </c>
      <c r="H13" s="12">
        <v>-10000</v>
      </c>
      <c r="I13" s="54" t="s">
        <v>8</v>
      </c>
      <c r="J13" s="15">
        <v>-75000</v>
      </c>
      <c r="K13" s="54" t="s">
        <v>8</v>
      </c>
      <c r="L13" s="12">
        <v>-81121</v>
      </c>
      <c r="M13" s="54" t="s">
        <v>8</v>
      </c>
      <c r="N13" s="61">
        <v>-300000</v>
      </c>
    </row>
    <row r="14" spans="1:16" x14ac:dyDescent="0.25">
      <c r="B14" s="4" t="s">
        <v>73</v>
      </c>
      <c r="C14" s="7" t="s">
        <v>8</v>
      </c>
      <c r="D14" s="12">
        <v>0</v>
      </c>
      <c r="E14" s="54" t="s">
        <v>8</v>
      </c>
      <c r="F14" s="15"/>
      <c r="G14" s="54" t="s">
        <v>8</v>
      </c>
      <c r="H14" s="12">
        <v>0</v>
      </c>
      <c r="I14" s="54" t="s">
        <v>8</v>
      </c>
      <c r="J14" s="15">
        <v>0</v>
      </c>
      <c r="K14" s="54" t="s">
        <v>8</v>
      </c>
      <c r="L14" s="12"/>
      <c r="M14" s="54" t="s">
        <v>8</v>
      </c>
      <c r="N14" s="61">
        <f t="shared" si="0"/>
        <v>0</v>
      </c>
    </row>
    <row r="15" spans="1:16" x14ac:dyDescent="0.25">
      <c r="B15" s="4" t="s">
        <v>72</v>
      </c>
      <c r="C15" s="7" t="s">
        <v>8</v>
      </c>
      <c r="D15" s="12">
        <v>0</v>
      </c>
      <c r="E15" s="54" t="s">
        <v>8</v>
      </c>
      <c r="F15" s="15"/>
      <c r="G15" s="54" t="s">
        <v>8</v>
      </c>
      <c r="H15" s="12">
        <v>0</v>
      </c>
      <c r="I15" s="54" t="s">
        <v>8</v>
      </c>
      <c r="J15" s="15">
        <v>-250000</v>
      </c>
      <c r="K15" s="54" t="s">
        <v>8</v>
      </c>
      <c r="L15" s="12">
        <v>0</v>
      </c>
      <c r="M15" s="54" t="s">
        <v>8</v>
      </c>
      <c r="N15" s="61">
        <v>-415000</v>
      </c>
    </row>
    <row r="16" spans="1:16" x14ac:dyDescent="0.25">
      <c r="B16" t="s">
        <v>36</v>
      </c>
      <c r="C16" s="5" t="s">
        <v>8</v>
      </c>
      <c r="D16" s="11">
        <v>-50000</v>
      </c>
      <c r="E16" s="53" t="s">
        <v>8</v>
      </c>
      <c r="F16" s="14">
        <v>-100000</v>
      </c>
      <c r="G16" s="53" t="s">
        <v>8</v>
      </c>
      <c r="H16" s="11">
        <v>-10000</v>
      </c>
      <c r="I16" s="53" t="s">
        <v>8</v>
      </c>
      <c r="J16" s="14">
        <v>-47200</v>
      </c>
      <c r="K16" s="53" t="s">
        <v>8</v>
      </c>
      <c r="L16" s="11">
        <v>-135200</v>
      </c>
      <c r="M16" s="53" t="s">
        <v>8</v>
      </c>
      <c r="N16" s="61">
        <v>-131450</v>
      </c>
    </row>
    <row r="17" spans="1:15" x14ac:dyDescent="0.25">
      <c r="B17" t="s">
        <v>84</v>
      </c>
      <c r="C17" s="5"/>
      <c r="D17" s="11"/>
      <c r="E17" s="53"/>
      <c r="F17" s="14"/>
      <c r="G17" s="53"/>
      <c r="H17" s="11"/>
      <c r="I17" s="53"/>
      <c r="J17" s="14"/>
      <c r="K17" s="53"/>
      <c r="L17" s="11"/>
      <c r="M17" s="53" t="s">
        <v>8</v>
      </c>
      <c r="N17" s="61">
        <v>-800000</v>
      </c>
    </row>
    <row r="18" spans="1:15" ht="21" customHeight="1" x14ac:dyDescent="0.25">
      <c r="A18" s="3" t="s">
        <v>37</v>
      </c>
      <c r="B18" s="3"/>
      <c r="C18" s="8" t="s">
        <v>8</v>
      </c>
      <c r="D18" s="13">
        <f>SUM(D8:D16)</f>
        <v>-177500</v>
      </c>
      <c r="E18" s="55" t="s">
        <v>8</v>
      </c>
      <c r="F18" s="16">
        <f>SUM(F8:F16)</f>
        <v>-200000</v>
      </c>
      <c r="G18" s="55" t="s">
        <v>8</v>
      </c>
      <c r="H18" s="13">
        <f>SUM(H8:H16)</f>
        <v>-25000</v>
      </c>
      <c r="I18" s="55" t="s">
        <v>8</v>
      </c>
      <c r="J18" s="16">
        <f>SUM(J8:J16)</f>
        <v>-722200</v>
      </c>
      <c r="K18" s="55" t="s">
        <v>8</v>
      </c>
      <c r="L18" s="13">
        <f>SUM(L8:L16)</f>
        <v>-270401</v>
      </c>
      <c r="M18" s="55" t="s">
        <v>8</v>
      </c>
      <c r="N18" s="62">
        <f>SUM(N8:N17)</f>
        <v>-4678068.3422882669</v>
      </c>
    </row>
    <row r="19" spans="1:15" x14ac:dyDescent="0.25"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5" x14ac:dyDescent="0.25">
      <c r="A20" s="2" t="s">
        <v>13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5" x14ac:dyDescent="0.25">
      <c r="A21" s="2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5" x14ac:dyDescent="0.25">
      <c r="A22" s="2" t="s">
        <v>28</v>
      </c>
      <c r="D22" s="14"/>
      <c r="E22" s="14"/>
      <c r="F22" s="14" t="s">
        <v>39</v>
      </c>
      <c r="G22" s="14"/>
      <c r="H22" s="14"/>
      <c r="I22" s="14"/>
      <c r="J22" s="14" t="s">
        <v>40</v>
      </c>
      <c r="K22" s="14"/>
      <c r="L22" s="14"/>
      <c r="M22" s="14"/>
    </row>
    <row r="23" spans="1:15" x14ac:dyDescent="0.25">
      <c r="A23" s="2" t="s">
        <v>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5" x14ac:dyDescent="0.25">
      <c r="B24" t="s">
        <v>14</v>
      </c>
      <c r="D24" s="14"/>
      <c r="E24" s="14"/>
      <c r="F24" s="14">
        <v>7600</v>
      </c>
      <c r="G24" s="14" t="s">
        <v>41</v>
      </c>
      <c r="H24" s="14"/>
      <c r="I24" s="14"/>
      <c r="J24" s="14">
        <v>50</v>
      </c>
      <c r="K24" s="14" t="s">
        <v>8</v>
      </c>
      <c r="L24" s="14"/>
      <c r="M24" s="14"/>
      <c r="N24" s="59">
        <f>7800*45</f>
        <v>351000</v>
      </c>
      <c r="O24" t="s">
        <v>82</v>
      </c>
    </row>
    <row r="25" spans="1:15" x14ac:dyDescent="0.25">
      <c r="A25" s="2" t="s">
        <v>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5" x14ac:dyDescent="0.25">
      <c r="B26" s="17" t="s">
        <v>20</v>
      </c>
      <c r="C26" s="17"/>
      <c r="D26" s="34"/>
      <c r="E26" s="34"/>
      <c r="F26" s="34">
        <v>250</v>
      </c>
      <c r="G26" s="34" t="s">
        <v>41</v>
      </c>
      <c r="H26" s="34"/>
      <c r="I26" s="34"/>
      <c r="J26" s="34">
        <v>2000</v>
      </c>
      <c r="K26" s="34" t="s">
        <v>42</v>
      </c>
      <c r="L26" s="34"/>
      <c r="M26" s="34"/>
      <c r="N26" s="63">
        <f>250*2000</f>
        <v>500000</v>
      </c>
      <c r="O26" t="s">
        <v>76</v>
      </c>
    </row>
    <row r="27" spans="1:15" x14ac:dyDescent="0.25">
      <c r="A27" s="2" t="s">
        <v>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5" x14ac:dyDescent="0.25">
      <c r="B28" s="17" t="s">
        <v>25</v>
      </c>
      <c r="C28" s="17"/>
      <c r="D28" s="34"/>
      <c r="E28" s="34"/>
      <c r="F28" s="34">
        <v>7300</v>
      </c>
      <c r="G28" s="34" t="s">
        <v>41</v>
      </c>
      <c r="H28" s="34"/>
      <c r="I28" s="34"/>
      <c r="J28" s="34">
        <v>400</v>
      </c>
      <c r="K28" s="34" t="s">
        <v>43</v>
      </c>
      <c r="L28" s="34"/>
      <c r="M28" s="34"/>
      <c r="N28" s="63">
        <f>(18800*365)*0.4</f>
        <v>2744800</v>
      </c>
      <c r="O28" t="s">
        <v>80</v>
      </c>
    </row>
    <row r="29" spans="1:15" x14ac:dyDescent="0.25">
      <c r="A29" s="2" t="s">
        <v>77</v>
      </c>
      <c r="B29" s="22"/>
      <c r="C29" s="2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65"/>
    </row>
    <row r="30" spans="1:15" x14ac:dyDescent="0.25">
      <c r="B30" s="22" t="s">
        <v>78</v>
      </c>
      <c r="C30" s="2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65">
        <v>194250</v>
      </c>
    </row>
    <row r="31" spans="1:15" x14ac:dyDescent="0.25">
      <c r="A31" s="2" t="s">
        <v>26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5" x14ac:dyDescent="0.25">
      <c r="A32" s="23"/>
      <c r="B32" s="23" t="s">
        <v>69</v>
      </c>
      <c r="C32" s="2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64">
        <v>300000</v>
      </c>
    </row>
    <row r="33" spans="1:14" x14ac:dyDescent="0.2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65"/>
    </row>
    <row r="34" spans="1:14" x14ac:dyDescent="0.25">
      <c r="A34" s="2" t="s">
        <v>45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66">
        <f>SUM(N24:N32)</f>
        <v>4090050</v>
      </c>
    </row>
    <row r="35" spans="1:14" x14ac:dyDescent="0.2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67"/>
    </row>
    <row r="36" spans="1:14" x14ac:dyDescent="0.25"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4" x14ac:dyDescent="0.25">
      <c r="A37" s="2" t="s">
        <v>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4" x14ac:dyDescent="0.25">
      <c r="B38" t="s">
        <v>48</v>
      </c>
      <c r="D38" s="14"/>
      <c r="E38" s="14"/>
      <c r="F38" s="14"/>
      <c r="G38" s="14"/>
      <c r="H38" s="14"/>
      <c r="I38" s="14"/>
      <c r="J38" s="14"/>
      <c r="K38" s="14"/>
      <c r="L38" s="14"/>
      <c r="M38" s="14" t="s">
        <v>8</v>
      </c>
      <c r="N38" s="59">
        <f>+N34</f>
        <v>4090050</v>
      </c>
    </row>
    <row r="39" spans="1:14" x14ac:dyDescent="0.25">
      <c r="A39" s="23"/>
      <c r="B39" s="26" t="s">
        <v>83</v>
      </c>
      <c r="C39" s="26"/>
      <c r="D39" s="49"/>
      <c r="E39" s="49"/>
      <c r="F39" s="49"/>
      <c r="G39" s="49"/>
      <c r="H39" s="49"/>
      <c r="I39" s="49"/>
      <c r="J39" s="49"/>
      <c r="K39" s="49"/>
      <c r="L39" s="49"/>
      <c r="M39" s="49" t="s">
        <v>8</v>
      </c>
      <c r="N39" s="68">
        <v>1606340</v>
      </c>
    </row>
    <row r="40" spans="1:14" x14ac:dyDescent="0.25">
      <c r="A40" s="2" t="s">
        <v>50</v>
      </c>
      <c r="B40" s="2"/>
      <c r="C40" s="2"/>
      <c r="D40" s="27"/>
      <c r="E40" s="27"/>
      <c r="F40" s="27"/>
      <c r="G40" s="27"/>
      <c r="H40" s="27"/>
      <c r="I40" s="27"/>
      <c r="J40" s="27"/>
      <c r="K40" s="27"/>
      <c r="L40" s="27"/>
      <c r="M40" s="27" t="s">
        <v>8</v>
      </c>
      <c r="N40" s="59">
        <f>SUM(N38:N39)</f>
        <v>5696390</v>
      </c>
    </row>
    <row r="41" spans="1:14" x14ac:dyDescent="0.25"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4" x14ac:dyDescent="0.25">
      <c r="A42" s="2" t="s">
        <v>12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4" x14ac:dyDescent="0.25">
      <c r="B43" t="s">
        <v>48</v>
      </c>
      <c r="D43" s="14"/>
      <c r="E43" s="14"/>
      <c r="F43" s="14"/>
      <c r="G43" s="14"/>
      <c r="H43" s="14"/>
      <c r="I43" s="14"/>
      <c r="J43" s="14"/>
      <c r="K43" s="14"/>
      <c r="L43" s="14"/>
      <c r="M43" s="14" t="s">
        <v>8</v>
      </c>
      <c r="N43" s="63">
        <f>+N18</f>
        <v>-4678068.3422882669</v>
      </c>
    </row>
    <row r="44" spans="1:14" x14ac:dyDescent="0.25">
      <c r="A44" s="19" t="s">
        <v>55</v>
      </c>
      <c r="B44" s="28"/>
      <c r="C44" s="19"/>
      <c r="D44" s="29"/>
      <c r="E44" s="29"/>
      <c r="F44" s="29"/>
      <c r="G44" s="29"/>
      <c r="H44" s="29"/>
      <c r="I44" s="29"/>
      <c r="J44" s="29"/>
      <c r="K44" s="29"/>
      <c r="L44" s="29"/>
      <c r="M44" s="29" t="s">
        <v>8</v>
      </c>
      <c r="N44" s="59">
        <f>SUM(N43:N43)</f>
        <v>-4678068.3422882669</v>
      </c>
    </row>
    <row r="45" spans="1:14" x14ac:dyDescent="0.25"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4" x14ac:dyDescent="0.25">
      <c r="A46" s="30" t="s">
        <v>57</v>
      </c>
      <c r="B46" s="30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 t="s">
        <v>8</v>
      </c>
      <c r="N46" s="69">
        <f>+N40+N44</f>
        <v>1018321.6577117331</v>
      </c>
    </row>
  </sheetData>
  <pageMargins left="0.30208333333333331" right="0.187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view="pageLayout" topLeftCell="A4" zoomScaleNormal="100" workbookViewId="0">
      <selection activeCell="F17" sqref="F17"/>
    </sheetView>
  </sheetViews>
  <sheetFormatPr defaultRowHeight="15" x14ac:dyDescent="0.25"/>
  <cols>
    <col min="1" max="1" width="3.85546875" customWidth="1"/>
    <col min="2" max="2" width="33.140625" customWidth="1"/>
    <col min="3" max="3" width="4.85546875" customWidth="1"/>
    <col min="4" max="4" width="12.7109375" customWidth="1"/>
    <col min="5" max="5" width="4.85546875" customWidth="1"/>
    <col min="6" max="6" width="12.28515625" customWidth="1"/>
    <col min="7" max="7" width="4.85546875" customWidth="1"/>
    <col min="8" max="8" width="12.28515625" customWidth="1"/>
    <col min="9" max="9" width="4.85546875" customWidth="1"/>
    <col min="10" max="10" width="12.28515625" customWidth="1"/>
    <col min="11" max="11" width="4.85546875" customWidth="1"/>
    <col min="12" max="12" width="12.28515625" customWidth="1"/>
    <col min="13" max="13" width="4.85546875" customWidth="1"/>
    <col min="14" max="14" width="12.42578125" customWidth="1"/>
  </cols>
  <sheetData>
    <row r="1" spans="1:14" ht="18.75" x14ac:dyDescent="0.3">
      <c r="A1" s="21" t="s">
        <v>0</v>
      </c>
      <c r="C1" s="21" t="s">
        <v>46</v>
      </c>
    </row>
    <row r="3" spans="1:14" x14ac:dyDescent="0.25">
      <c r="A3" s="2" t="s">
        <v>9</v>
      </c>
    </row>
    <row r="4" spans="1:14" x14ac:dyDescent="0.25">
      <c r="C4" s="9" t="s">
        <v>2</v>
      </c>
      <c r="D4" s="10"/>
      <c r="E4" s="2" t="s">
        <v>3</v>
      </c>
      <c r="F4" s="2"/>
      <c r="G4" s="9" t="s">
        <v>4</v>
      </c>
      <c r="H4" s="10"/>
      <c r="I4" s="2" t="s">
        <v>5</v>
      </c>
      <c r="J4" s="2"/>
      <c r="K4" s="9" t="s">
        <v>6</v>
      </c>
      <c r="L4" s="10"/>
      <c r="M4" s="2" t="s">
        <v>7</v>
      </c>
      <c r="N4" s="10"/>
    </row>
    <row r="5" spans="1:14" ht="17.25" x14ac:dyDescent="0.25">
      <c r="C5" s="5" t="s">
        <v>10</v>
      </c>
      <c r="D5" s="11"/>
      <c r="E5" s="14" t="s">
        <v>10</v>
      </c>
      <c r="F5" s="14"/>
      <c r="G5" s="53" t="s">
        <v>10</v>
      </c>
      <c r="H5" s="11"/>
      <c r="I5" s="14" t="s">
        <v>10</v>
      </c>
      <c r="J5" s="14"/>
      <c r="K5" s="53" t="s">
        <v>10</v>
      </c>
      <c r="L5" s="11"/>
      <c r="M5" s="14" t="s">
        <v>8</v>
      </c>
      <c r="N5" s="11"/>
    </row>
    <row r="6" spans="1:14" ht="21.75" customHeight="1" x14ac:dyDescent="0.25">
      <c r="A6" s="2" t="s">
        <v>11</v>
      </c>
      <c r="C6" s="5"/>
      <c r="D6" s="11"/>
      <c r="E6" s="14"/>
      <c r="F6" s="14"/>
      <c r="G6" s="53"/>
      <c r="H6" s="11"/>
      <c r="I6" s="14"/>
      <c r="J6" s="14"/>
      <c r="K6" s="53"/>
      <c r="L6" s="11"/>
      <c r="M6" s="14"/>
      <c r="N6" s="11"/>
    </row>
    <row r="7" spans="1:14" x14ac:dyDescent="0.25">
      <c r="C7" s="5"/>
      <c r="D7" s="11"/>
      <c r="E7" s="14"/>
      <c r="F7" s="14"/>
      <c r="G7" s="53"/>
      <c r="H7" s="11"/>
      <c r="I7" s="14"/>
      <c r="J7" s="14"/>
      <c r="K7" s="53"/>
      <c r="L7" s="11"/>
      <c r="M7" s="14"/>
      <c r="N7" s="11"/>
    </row>
    <row r="8" spans="1:14" x14ac:dyDescent="0.25">
      <c r="A8" s="2" t="s">
        <v>12</v>
      </c>
      <c r="C8" s="5"/>
      <c r="D8" s="11"/>
      <c r="E8" s="14"/>
      <c r="F8" s="14"/>
      <c r="G8" s="53"/>
      <c r="H8" s="11"/>
      <c r="I8" s="14"/>
      <c r="J8" s="14"/>
      <c r="K8" s="53"/>
      <c r="L8" s="11"/>
      <c r="M8" s="14"/>
      <c r="N8" s="11"/>
    </row>
    <row r="9" spans="1:14" x14ac:dyDescent="0.25">
      <c r="B9" s="17" t="s">
        <v>38</v>
      </c>
      <c r="C9" s="18" t="s">
        <v>8</v>
      </c>
      <c r="D9" s="51"/>
      <c r="E9" s="34" t="s">
        <v>8</v>
      </c>
      <c r="F9" s="34"/>
      <c r="G9" s="52" t="s">
        <v>8</v>
      </c>
      <c r="H9" s="51"/>
      <c r="I9" s="34" t="s">
        <v>8</v>
      </c>
      <c r="J9" s="34"/>
      <c r="K9" s="52" t="s">
        <v>8</v>
      </c>
      <c r="L9" s="51"/>
      <c r="M9" s="34" t="s">
        <v>8</v>
      </c>
      <c r="N9" s="11">
        <f>SUM(D9:L9)</f>
        <v>0</v>
      </c>
    </row>
    <row r="10" spans="1:14" x14ac:dyDescent="0.25">
      <c r="B10" t="s">
        <v>29</v>
      </c>
      <c r="C10" s="5" t="s">
        <v>8</v>
      </c>
      <c r="D10" s="11"/>
      <c r="E10" s="53" t="s">
        <v>8</v>
      </c>
      <c r="F10" s="14"/>
      <c r="G10" s="53" t="s">
        <v>8</v>
      </c>
      <c r="H10" s="11"/>
      <c r="I10" s="53" t="s">
        <v>8</v>
      </c>
      <c r="J10" s="14"/>
      <c r="K10" s="53" t="s">
        <v>8</v>
      </c>
      <c r="L10" s="11"/>
      <c r="M10" s="53" t="s">
        <v>8</v>
      </c>
      <c r="N10" s="11">
        <f>SUM(D10:L10)</f>
        <v>0</v>
      </c>
    </row>
    <row r="11" spans="1:14" x14ac:dyDescent="0.25">
      <c r="B11" s="4" t="s">
        <v>30</v>
      </c>
      <c r="C11" s="7" t="s">
        <v>8</v>
      </c>
      <c r="D11" s="12"/>
      <c r="E11" s="54" t="s">
        <v>8</v>
      </c>
      <c r="F11" s="15"/>
      <c r="G11" s="54" t="s">
        <v>8</v>
      </c>
      <c r="H11" s="12"/>
      <c r="I11" s="54" t="s">
        <v>8</v>
      </c>
      <c r="J11" s="15"/>
      <c r="K11" s="54" t="s">
        <v>8</v>
      </c>
      <c r="L11" s="12"/>
      <c r="M11" s="54" t="s">
        <v>8</v>
      </c>
      <c r="N11" s="11">
        <f t="shared" ref="N11:N17" si="0">SUM(D11:L11)</f>
        <v>0</v>
      </c>
    </row>
    <row r="12" spans="1:14" x14ac:dyDescent="0.25">
      <c r="B12" s="4" t="s">
        <v>31</v>
      </c>
      <c r="C12" s="7" t="s">
        <v>8</v>
      </c>
      <c r="D12" s="12"/>
      <c r="E12" s="54" t="s">
        <v>8</v>
      </c>
      <c r="F12" s="15"/>
      <c r="G12" s="54" t="s">
        <v>8</v>
      </c>
      <c r="H12" s="12"/>
      <c r="I12" s="54" t="s">
        <v>8</v>
      </c>
      <c r="J12" s="15"/>
      <c r="K12" s="54" t="s">
        <v>8</v>
      </c>
      <c r="L12" s="12"/>
      <c r="M12" s="54" t="s">
        <v>8</v>
      </c>
      <c r="N12" s="11">
        <f t="shared" si="0"/>
        <v>0</v>
      </c>
    </row>
    <row r="13" spans="1:14" x14ac:dyDescent="0.25">
      <c r="B13" s="4" t="s">
        <v>32</v>
      </c>
      <c r="C13" s="7" t="s">
        <v>8</v>
      </c>
      <c r="D13" s="12"/>
      <c r="E13" s="54" t="s">
        <v>8</v>
      </c>
      <c r="F13" s="15"/>
      <c r="G13" s="54" t="s">
        <v>8</v>
      </c>
      <c r="H13" s="12"/>
      <c r="I13" s="54" t="s">
        <v>8</v>
      </c>
      <c r="J13" s="15"/>
      <c r="K13" s="54" t="s">
        <v>8</v>
      </c>
      <c r="L13" s="12"/>
      <c r="M13" s="54" t="s">
        <v>8</v>
      </c>
      <c r="N13" s="11">
        <f t="shared" si="0"/>
        <v>0</v>
      </c>
    </row>
    <row r="14" spans="1:14" x14ac:dyDescent="0.25">
      <c r="B14" s="4" t="s">
        <v>33</v>
      </c>
      <c r="C14" s="7" t="s">
        <v>8</v>
      </c>
      <c r="D14" s="12"/>
      <c r="E14" s="54" t="s">
        <v>8</v>
      </c>
      <c r="F14" s="15"/>
      <c r="G14" s="54" t="s">
        <v>8</v>
      </c>
      <c r="H14" s="12"/>
      <c r="I14" s="54" t="s">
        <v>8</v>
      </c>
      <c r="J14" s="15"/>
      <c r="K14" s="54" t="s">
        <v>8</v>
      </c>
      <c r="L14" s="12"/>
      <c r="M14" s="54" t="s">
        <v>8</v>
      </c>
      <c r="N14" s="11">
        <f t="shared" si="0"/>
        <v>0</v>
      </c>
    </row>
    <row r="15" spans="1:14" x14ac:dyDescent="0.25">
      <c r="B15" s="4" t="s">
        <v>34</v>
      </c>
      <c r="C15" s="7" t="s">
        <v>8</v>
      </c>
      <c r="D15" s="12"/>
      <c r="E15" s="54" t="s">
        <v>8</v>
      </c>
      <c r="F15" s="15"/>
      <c r="G15" s="54" t="s">
        <v>8</v>
      </c>
      <c r="H15" s="12"/>
      <c r="I15" s="54" t="s">
        <v>8</v>
      </c>
      <c r="J15" s="15"/>
      <c r="K15" s="54" t="s">
        <v>8</v>
      </c>
      <c r="L15" s="12"/>
      <c r="M15" s="54" t="s">
        <v>8</v>
      </c>
      <c r="N15" s="11">
        <f t="shared" si="0"/>
        <v>0</v>
      </c>
    </row>
    <row r="16" spans="1:14" x14ac:dyDescent="0.25">
      <c r="B16" s="4" t="s">
        <v>35</v>
      </c>
      <c r="C16" s="7" t="s">
        <v>8</v>
      </c>
      <c r="D16" s="12"/>
      <c r="E16" s="54" t="s">
        <v>8</v>
      </c>
      <c r="F16" s="15"/>
      <c r="G16" s="54" t="s">
        <v>8</v>
      </c>
      <c r="H16" s="12"/>
      <c r="I16" s="54" t="s">
        <v>8</v>
      </c>
      <c r="J16" s="15"/>
      <c r="K16" s="54" t="s">
        <v>8</v>
      </c>
      <c r="L16" s="12"/>
      <c r="M16" s="54" t="s">
        <v>8</v>
      </c>
      <c r="N16" s="11">
        <f t="shared" si="0"/>
        <v>0</v>
      </c>
    </row>
    <row r="17" spans="1:14" x14ac:dyDescent="0.25">
      <c r="B17" t="s">
        <v>36</v>
      </c>
      <c r="C17" s="5" t="s">
        <v>8</v>
      </c>
      <c r="D17" s="11"/>
      <c r="E17" s="53" t="s">
        <v>8</v>
      </c>
      <c r="F17" s="14"/>
      <c r="G17" s="53" t="s">
        <v>8</v>
      </c>
      <c r="H17" s="11"/>
      <c r="I17" s="53" t="s">
        <v>8</v>
      </c>
      <c r="J17" s="14"/>
      <c r="K17" s="53" t="s">
        <v>8</v>
      </c>
      <c r="L17" s="11"/>
      <c r="M17" s="53" t="s">
        <v>8</v>
      </c>
      <c r="N17" s="11">
        <f t="shared" si="0"/>
        <v>0</v>
      </c>
    </row>
    <row r="18" spans="1:14" ht="21" customHeight="1" x14ac:dyDescent="0.25">
      <c r="A18" s="3" t="s">
        <v>37</v>
      </c>
      <c r="B18" s="3"/>
      <c r="C18" s="8" t="s">
        <v>8</v>
      </c>
      <c r="D18" s="13">
        <f>SUM(D9:D17)</f>
        <v>0</v>
      </c>
      <c r="E18" s="55" t="s">
        <v>8</v>
      </c>
      <c r="F18" s="16">
        <f>SUM(F9:F17)</f>
        <v>0</v>
      </c>
      <c r="G18" s="55" t="s">
        <v>8</v>
      </c>
      <c r="H18" s="13">
        <f>SUM(H9:H17)</f>
        <v>0</v>
      </c>
      <c r="I18" s="55" t="s">
        <v>8</v>
      </c>
      <c r="J18" s="16">
        <f>SUM(J9:J17)</f>
        <v>0</v>
      </c>
      <c r="K18" s="55" t="s">
        <v>8</v>
      </c>
      <c r="L18" s="13">
        <f>SUM(L9:L17)</f>
        <v>0</v>
      </c>
      <c r="M18" s="55" t="s">
        <v>8</v>
      </c>
      <c r="N18" s="13">
        <f>SUM(N9:N17)</f>
        <v>0</v>
      </c>
    </row>
    <row r="19" spans="1:14" x14ac:dyDescent="0.25"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2" t="s">
        <v>13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2" t="s">
        <v>28</v>
      </c>
      <c r="D22" s="14"/>
      <c r="E22" s="14"/>
      <c r="F22" s="14" t="s">
        <v>39</v>
      </c>
      <c r="G22" s="14"/>
      <c r="H22" s="14"/>
      <c r="I22" s="14"/>
      <c r="J22" s="14" t="s">
        <v>40</v>
      </c>
      <c r="K22" s="14"/>
      <c r="L22" s="14"/>
      <c r="M22" s="14"/>
      <c r="N22" s="14"/>
    </row>
    <row r="23" spans="1:14" x14ac:dyDescent="0.25">
      <c r="A23" s="2" t="s">
        <v>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B24" t="s">
        <v>14</v>
      </c>
      <c r="D24" s="14"/>
      <c r="E24" s="14"/>
      <c r="F24" s="14"/>
      <c r="G24" s="14" t="s">
        <v>41</v>
      </c>
      <c r="H24" s="14"/>
      <c r="I24" s="14"/>
      <c r="J24" s="14"/>
      <c r="K24" s="14" t="s">
        <v>8</v>
      </c>
      <c r="L24" s="14"/>
      <c r="M24" s="14"/>
      <c r="N24" s="14">
        <f>+F24*J24</f>
        <v>0</v>
      </c>
    </row>
    <row r="25" spans="1:14" x14ac:dyDescent="0.25">
      <c r="B25" s="4" t="s">
        <v>15</v>
      </c>
      <c r="C25" s="4"/>
      <c r="D25" s="15"/>
      <c r="E25" s="15"/>
      <c r="F25" s="15"/>
      <c r="G25" s="15" t="s">
        <v>41</v>
      </c>
      <c r="H25" s="15"/>
      <c r="I25" s="15"/>
      <c r="J25" s="15"/>
      <c r="K25" s="15" t="s">
        <v>8</v>
      </c>
      <c r="L25" s="15"/>
      <c r="M25" s="15"/>
      <c r="N25" s="15">
        <f t="shared" ref="N25:N39" si="1">+F25*J25</f>
        <v>0</v>
      </c>
    </row>
    <row r="26" spans="1:14" x14ac:dyDescent="0.25">
      <c r="B26" s="4" t="s">
        <v>16</v>
      </c>
      <c r="C26" s="4"/>
      <c r="D26" s="15"/>
      <c r="E26" s="15"/>
      <c r="F26" s="15"/>
      <c r="G26" s="15" t="s">
        <v>41</v>
      </c>
      <c r="H26" s="15"/>
      <c r="I26" s="15"/>
      <c r="J26" s="15"/>
      <c r="K26" s="15" t="s">
        <v>8</v>
      </c>
      <c r="L26" s="15"/>
      <c r="M26" s="15"/>
      <c r="N26" s="15">
        <f t="shared" si="1"/>
        <v>0</v>
      </c>
    </row>
    <row r="27" spans="1:14" x14ac:dyDescent="0.25">
      <c r="B27" s="4" t="s">
        <v>17</v>
      </c>
      <c r="C27" s="4"/>
      <c r="D27" s="15"/>
      <c r="E27" s="15"/>
      <c r="F27" s="15"/>
      <c r="G27" s="15" t="s">
        <v>41</v>
      </c>
      <c r="H27" s="15"/>
      <c r="I27" s="15"/>
      <c r="J27" s="15"/>
      <c r="K27" s="15" t="s">
        <v>8</v>
      </c>
      <c r="L27" s="15"/>
      <c r="M27" s="15"/>
      <c r="N27" s="15">
        <f t="shared" si="1"/>
        <v>0</v>
      </c>
    </row>
    <row r="28" spans="1:14" x14ac:dyDescent="0.25">
      <c r="B28" s="4" t="s">
        <v>18</v>
      </c>
      <c r="C28" s="4"/>
      <c r="D28" s="15"/>
      <c r="E28" s="15"/>
      <c r="F28" s="15"/>
      <c r="G28" s="15" t="s">
        <v>41</v>
      </c>
      <c r="H28" s="15"/>
      <c r="I28" s="15"/>
      <c r="J28" s="15"/>
      <c r="K28" s="15" t="s">
        <v>8</v>
      </c>
      <c r="L28" s="15"/>
      <c r="M28" s="15"/>
      <c r="N28" s="15">
        <f t="shared" si="1"/>
        <v>0</v>
      </c>
    </row>
    <row r="29" spans="1:14" x14ac:dyDescent="0.25">
      <c r="B29" s="4" t="s">
        <v>19</v>
      </c>
      <c r="C29" s="4"/>
      <c r="D29" s="15"/>
      <c r="E29" s="15"/>
      <c r="F29" s="15"/>
      <c r="G29" s="15"/>
      <c r="H29" s="15"/>
      <c r="I29" s="15"/>
      <c r="J29" s="15"/>
      <c r="K29" s="15" t="s">
        <v>42</v>
      </c>
      <c r="L29" s="15"/>
      <c r="M29" s="15"/>
      <c r="N29" s="15">
        <f t="shared" si="1"/>
        <v>0</v>
      </c>
    </row>
    <row r="30" spans="1:14" x14ac:dyDescent="0.25">
      <c r="A30" s="2" t="s">
        <v>4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5">
      <c r="B31" s="17" t="s">
        <v>20</v>
      </c>
      <c r="C31" s="17"/>
      <c r="D31" s="34"/>
      <c r="E31" s="34"/>
      <c r="F31" s="34"/>
      <c r="G31" s="34" t="s">
        <v>41</v>
      </c>
      <c r="H31" s="34"/>
      <c r="I31" s="34"/>
      <c r="J31" s="34"/>
      <c r="K31" s="34" t="s">
        <v>42</v>
      </c>
      <c r="L31" s="34"/>
      <c r="M31" s="34"/>
      <c r="N31" s="34">
        <f t="shared" si="1"/>
        <v>0</v>
      </c>
    </row>
    <row r="32" spans="1:14" x14ac:dyDescent="0.25">
      <c r="A32" s="2" t="s">
        <v>21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B33" t="s">
        <v>23</v>
      </c>
      <c r="D33" s="14"/>
      <c r="E33" s="14"/>
      <c r="F33" s="14"/>
      <c r="G33" s="14" t="s">
        <v>44</v>
      </c>
      <c r="H33" s="14"/>
      <c r="I33" s="14"/>
      <c r="J33" s="14"/>
      <c r="K33" s="14" t="s">
        <v>42</v>
      </c>
      <c r="L33" s="14"/>
      <c r="M33" s="14"/>
      <c r="N33" s="14">
        <f t="shared" si="1"/>
        <v>0</v>
      </c>
    </row>
    <row r="34" spans="1:14" x14ac:dyDescent="0.25">
      <c r="B34" s="4" t="s">
        <v>22</v>
      </c>
      <c r="C34" s="4"/>
      <c r="D34" s="15"/>
      <c r="E34" s="15"/>
      <c r="F34" s="15"/>
      <c r="G34" s="15"/>
      <c r="H34" s="15"/>
      <c r="I34" s="15"/>
      <c r="J34" s="15"/>
      <c r="K34" s="15" t="s">
        <v>42</v>
      </c>
      <c r="L34" s="15"/>
      <c r="M34" s="15"/>
      <c r="N34" s="15">
        <f t="shared" si="1"/>
        <v>0</v>
      </c>
    </row>
    <row r="35" spans="1:14" x14ac:dyDescent="0.25">
      <c r="B35" s="4" t="s">
        <v>24</v>
      </c>
      <c r="C35" s="4"/>
      <c r="D35" s="15"/>
      <c r="E35" s="15"/>
      <c r="F35" s="15"/>
      <c r="G35" s="15" t="s">
        <v>39</v>
      </c>
      <c r="H35" s="15"/>
      <c r="I35" s="15"/>
      <c r="J35" s="15"/>
      <c r="K35" s="15" t="s">
        <v>8</v>
      </c>
      <c r="L35" s="15"/>
      <c r="M35" s="15"/>
      <c r="N35" s="15">
        <f t="shared" si="1"/>
        <v>0</v>
      </c>
    </row>
    <row r="36" spans="1:14" x14ac:dyDescent="0.25">
      <c r="A36" s="2" t="s">
        <v>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5">
      <c r="B37" s="17" t="s">
        <v>25</v>
      </c>
      <c r="C37" s="17"/>
      <c r="D37" s="34"/>
      <c r="E37" s="34"/>
      <c r="F37" s="34"/>
      <c r="G37" s="34" t="s">
        <v>41</v>
      </c>
      <c r="H37" s="34"/>
      <c r="I37" s="34"/>
      <c r="J37" s="34"/>
      <c r="K37" s="34" t="s">
        <v>43</v>
      </c>
      <c r="L37" s="34"/>
      <c r="M37" s="34"/>
      <c r="N37" s="34">
        <f t="shared" si="1"/>
        <v>0</v>
      </c>
    </row>
    <row r="38" spans="1:14" x14ac:dyDescent="0.25">
      <c r="A38" s="2" t="s">
        <v>26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5">
      <c r="A39" s="23"/>
      <c r="B39" s="23" t="s">
        <v>27</v>
      </c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>
        <f t="shared" si="1"/>
        <v>0</v>
      </c>
    </row>
    <row r="40" spans="1:14" x14ac:dyDescent="0.2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4"/>
    </row>
    <row r="41" spans="1:14" x14ac:dyDescent="0.25">
      <c r="A41" s="2" t="s">
        <v>45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47">
        <f>SUM(N24:N39)</f>
        <v>0</v>
      </c>
    </row>
    <row r="42" spans="1:14" x14ac:dyDescent="0.25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48"/>
    </row>
    <row r="43" spans="1:14" x14ac:dyDescent="0.2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5">
      <c r="A44" s="2" t="s">
        <v>1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x14ac:dyDescent="0.25">
      <c r="B45" t="s">
        <v>48</v>
      </c>
      <c r="D45" s="14"/>
      <c r="E45" s="14"/>
      <c r="F45" s="14"/>
      <c r="G45" s="14"/>
      <c r="H45" s="14"/>
      <c r="I45" s="14"/>
      <c r="J45" s="14"/>
      <c r="K45" s="14"/>
      <c r="L45" s="14"/>
      <c r="M45" s="14" t="s">
        <v>8</v>
      </c>
      <c r="N45" s="14">
        <f>+N41</f>
        <v>0</v>
      </c>
    </row>
    <row r="46" spans="1:14" x14ac:dyDescent="0.25">
      <c r="A46" s="23"/>
      <c r="B46" s="26" t="s">
        <v>49</v>
      </c>
      <c r="C46" s="26"/>
      <c r="D46" s="49"/>
      <c r="E46" s="49"/>
      <c r="F46" s="49"/>
      <c r="G46" s="49"/>
      <c r="H46" s="49"/>
      <c r="I46" s="49"/>
      <c r="J46" s="49"/>
      <c r="K46" s="49"/>
      <c r="L46" s="49"/>
      <c r="M46" s="49" t="s">
        <v>8</v>
      </c>
      <c r="N46" s="49"/>
    </row>
    <row r="47" spans="1:14" x14ac:dyDescent="0.25">
      <c r="A47" s="2" t="s">
        <v>50</v>
      </c>
      <c r="B47" s="2"/>
      <c r="C47" s="2"/>
      <c r="D47" s="27"/>
      <c r="E47" s="27"/>
      <c r="F47" s="27"/>
      <c r="G47" s="27"/>
      <c r="H47" s="27"/>
      <c r="I47" s="27"/>
      <c r="J47" s="27"/>
      <c r="K47" s="27"/>
      <c r="L47" s="27"/>
      <c r="M47" s="27" t="s">
        <v>8</v>
      </c>
      <c r="N47" s="14"/>
    </row>
    <row r="48" spans="1:14" x14ac:dyDescent="0.2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x14ac:dyDescent="0.25">
      <c r="A49" s="2" t="s">
        <v>12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x14ac:dyDescent="0.25">
      <c r="B50" t="s">
        <v>48</v>
      </c>
      <c r="D50" s="14"/>
      <c r="E50" s="14"/>
      <c r="F50" s="14"/>
      <c r="G50" s="14"/>
      <c r="H50" s="14"/>
      <c r="I50" s="14"/>
      <c r="J50" s="14"/>
      <c r="K50" s="14"/>
      <c r="L50" s="14"/>
      <c r="M50" s="14" t="s">
        <v>8</v>
      </c>
      <c r="N50" s="34">
        <f>+N18</f>
        <v>0</v>
      </c>
    </row>
    <row r="51" spans="1:14" x14ac:dyDescent="0.25">
      <c r="B51" s="32" t="s">
        <v>51</v>
      </c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4"/>
    </row>
    <row r="52" spans="1:14" x14ac:dyDescent="0.25">
      <c r="B52" s="1" t="s">
        <v>52</v>
      </c>
      <c r="D52" s="14"/>
      <c r="E52" s="14"/>
      <c r="F52" s="14"/>
      <c r="G52" s="14"/>
      <c r="H52" s="14"/>
      <c r="I52" s="14"/>
      <c r="J52" s="14"/>
      <c r="K52" s="14" t="s">
        <v>8</v>
      </c>
      <c r="L52" s="15"/>
      <c r="M52" s="14"/>
      <c r="N52" s="14"/>
    </row>
    <row r="53" spans="1:14" x14ac:dyDescent="0.25">
      <c r="B53" s="33" t="s">
        <v>54</v>
      </c>
      <c r="C53" s="4"/>
      <c r="D53" s="15"/>
      <c r="E53" s="15"/>
      <c r="F53" s="15"/>
      <c r="G53" s="15"/>
      <c r="H53" s="15"/>
      <c r="I53" s="15"/>
      <c r="J53" s="15"/>
      <c r="K53" s="15" t="s">
        <v>8</v>
      </c>
      <c r="L53" s="15"/>
      <c r="M53" s="14"/>
      <c r="N53" s="14"/>
    </row>
    <row r="54" spans="1:14" x14ac:dyDescent="0.25">
      <c r="B54" s="1" t="s">
        <v>53</v>
      </c>
      <c r="D54" s="14"/>
      <c r="E54" s="14"/>
      <c r="F54" s="14"/>
      <c r="G54" s="14"/>
      <c r="H54" s="14"/>
      <c r="I54" s="14"/>
      <c r="J54" s="14"/>
      <c r="K54" s="14" t="s">
        <v>8</v>
      </c>
      <c r="L54" s="49"/>
      <c r="M54" s="14" t="s">
        <v>8</v>
      </c>
      <c r="N54" s="25">
        <f>SUM(L52:L54)</f>
        <v>0</v>
      </c>
    </row>
    <row r="55" spans="1:14" x14ac:dyDescent="0.25">
      <c r="A55" s="19" t="s">
        <v>55</v>
      </c>
      <c r="B55" s="28"/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 t="s">
        <v>8</v>
      </c>
      <c r="N55" s="14">
        <f>SUM(N50:N54)</f>
        <v>0</v>
      </c>
    </row>
    <row r="56" spans="1:14" x14ac:dyDescent="0.25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25">
      <c r="A57" s="30" t="s">
        <v>57</v>
      </c>
      <c r="B57" s="30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 t="s">
        <v>8</v>
      </c>
      <c r="N57" s="56">
        <f>+N47-N55</f>
        <v>0</v>
      </c>
    </row>
  </sheetData>
  <pageMargins left="0.30208333333333331" right="0.1875" top="0.75" bottom="0.75" header="0.3" footer="0.3"/>
  <pageSetup paperSize="9" orientation="landscape" r:id="rId1"/>
  <headerFooter>
    <oddFooter>&amp;Ldok. nr. 134204-16&amp;Csag nr. 15-4087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view="pageLayout" zoomScaleNormal="100" workbookViewId="0">
      <selection activeCell="K18" sqref="K18"/>
    </sheetView>
  </sheetViews>
  <sheetFormatPr defaultRowHeight="15" x14ac:dyDescent="0.25"/>
  <cols>
    <col min="1" max="1" width="3.85546875" customWidth="1"/>
    <col min="2" max="2" width="35.7109375" customWidth="1"/>
    <col min="3" max="3" width="12.28515625" customWidth="1"/>
    <col min="4" max="4" width="4.85546875" customWidth="1"/>
    <col min="5" max="5" width="12.28515625" customWidth="1"/>
    <col min="6" max="6" width="4.85546875" customWidth="1"/>
    <col min="7" max="7" width="12.28515625" customWidth="1"/>
    <col min="8" max="8" width="4.85546875" customWidth="1"/>
    <col min="9" max="9" width="12.28515625" customWidth="1"/>
    <col min="10" max="10" width="4.85546875" customWidth="1"/>
    <col min="11" max="11" width="12.42578125" customWidth="1"/>
    <col min="12" max="12" width="5.28515625" customWidth="1"/>
  </cols>
  <sheetData>
    <row r="1" spans="1:12" ht="18.75" x14ac:dyDescent="0.3">
      <c r="A1" s="21" t="s">
        <v>0</v>
      </c>
      <c r="C1" s="21" t="s">
        <v>46</v>
      </c>
    </row>
    <row r="3" spans="1:12" x14ac:dyDescent="0.25">
      <c r="A3" s="2" t="s">
        <v>9</v>
      </c>
    </row>
    <row r="4" spans="1:12" x14ac:dyDescent="0.25">
      <c r="C4" s="2"/>
      <c r="D4" s="20"/>
      <c r="E4" s="20"/>
      <c r="F4" s="20"/>
      <c r="G4" s="20"/>
      <c r="H4" s="20"/>
      <c r="I4" s="20"/>
      <c r="J4" s="20"/>
      <c r="K4" s="20"/>
    </row>
    <row r="5" spans="1:12" x14ac:dyDescent="0.25">
      <c r="D5" s="22"/>
      <c r="E5" s="22"/>
      <c r="F5" s="22"/>
      <c r="G5" s="22"/>
      <c r="H5" s="22"/>
      <c r="I5" s="22"/>
      <c r="J5" s="22"/>
      <c r="K5" s="22"/>
      <c r="L5" s="22"/>
    </row>
    <row r="6" spans="1:12" ht="21.75" customHeight="1" x14ac:dyDescent="0.25">
      <c r="A6" s="2" t="s">
        <v>47</v>
      </c>
      <c r="D6" s="22"/>
      <c r="E6" s="22"/>
      <c r="F6" s="22"/>
      <c r="G6" s="22"/>
      <c r="H6" s="22"/>
      <c r="I6" s="22"/>
      <c r="J6" s="22"/>
      <c r="K6" s="24"/>
      <c r="L6" s="22" t="s">
        <v>8</v>
      </c>
    </row>
    <row r="7" spans="1:12" x14ac:dyDescent="0.25">
      <c r="D7" s="22"/>
      <c r="E7" s="22"/>
      <c r="F7" s="22"/>
      <c r="G7" s="22"/>
      <c r="H7" s="22"/>
      <c r="I7" s="22"/>
      <c r="J7" s="22"/>
      <c r="K7" s="24"/>
      <c r="L7" s="22"/>
    </row>
    <row r="8" spans="1:12" x14ac:dyDescent="0.25">
      <c r="A8" s="2" t="s">
        <v>12</v>
      </c>
      <c r="D8" s="22"/>
      <c r="E8" s="22"/>
      <c r="F8" s="22"/>
      <c r="G8" s="22"/>
      <c r="H8" s="22"/>
      <c r="I8" s="22"/>
      <c r="J8" s="22"/>
      <c r="K8" s="24"/>
      <c r="L8" s="22"/>
    </row>
    <row r="9" spans="1:12" x14ac:dyDescent="0.25">
      <c r="B9" s="17" t="s">
        <v>38</v>
      </c>
      <c r="C9" s="17"/>
      <c r="D9" s="17"/>
      <c r="E9" s="17"/>
      <c r="F9" s="17"/>
      <c r="G9" s="17"/>
      <c r="H9" s="17"/>
      <c r="I9" s="17"/>
      <c r="J9" s="17"/>
      <c r="K9" s="15">
        <f t="shared" ref="K9:K17" si="0">SUM(C9:I9)</f>
        <v>0</v>
      </c>
      <c r="L9" s="4" t="s">
        <v>8</v>
      </c>
    </row>
    <row r="10" spans="1:12" x14ac:dyDescent="0.25">
      <c r="B10" t="s">
        <v>29</v>
      </c>
      <c r="C10" s="14"/>
      <c r="D10" s="22"/>
      <c r="E10" s="24"/>
      <c r="F10" s="22"/>
      <c r="G10" s="24"/>
      <c r="H10" s="22"/>
      <c r="I10" s="24"/>
      <c r="J10" s="22"/>
      <c r="K10" s="15">
        <f t="shared" si="0"/>
        <v>0</v>
      </c>
      <c r="L10" s="4" t="s">
        <v>8</v>
      </c>
    </row>
    <row r="11" spans="1:12" x14ac:dyDescent="0.25">
      <c r="B11" s="4" t="s">
        <v>30</v>
      </c>
      <c r="C11" s="15"/>
      <c r="D11" s="4"/>
      <c r="E11" s="15"/>
      <c r="F11" s="4"/>
      <c r="G11" s="15"/>
      <c r="H11" s="4"/>
      <c r="I11" s="15"/>
      <c r="J11" s="4"/>
      <c r="K11" s="15">
        <f t="shared" si="0"/>
        <v>0</v>
      </c>
      <c r="L11" s="4" t="s">
        <v>8</v>
      </c>
    </row>
    <row r="12" spans="1:12" x14ac:dyDescent="0.25">
      <c r="B12" s="4" t="s">
        <v>31</v>
      </c>
      <c r="C12" s="15"/>
      <c r="D12" s="4"/>
      <c r="E12" s="15"/>
      <c r="F12" s="4"/>
      <c r="G12" s="15"/>
      <c r="H12" s="4"/>
      <c r="I12" s="15"/>
      <c r="J12" s="4"/>
      <c r="K12" s="15">
        <f t="shared" si="0"/>
        <v>0</v>
      </c>
      <c r="L12" s="4" t="s">
        <v>8</v>
      </c>
    </row>
    <row r="13" spans="1:12" x14ac:dyDescent="0.25">
      <c r="B13" s="4" t="s">
        <v>32</v>
      </c>
      <c r="C13" s="15"/>
      <c r="D13" s="4"/>
      <c r="E13" s="15"/>
      <c r="F13" s="4"/>
      <c r="G13" s="15"/>
      <c r="H13" s="4"/>
      <c r="I13" s="15"/>
      <c r="J13" s="4"/>
      <c r="K13" s="15">
        <f t="shared" si="0"/>
        <v>0</v>
      </c>
      <c r="L13" s="4" t="s">
        <v>8</v>
      </c>
    </row>
    <row r="14" spans="1:12" x14ac:dyDescent="0.25">
      <c r="B14" s="4" t="s">
        <v>33</v>
      </c>
      <c r="C14" s="15"/>
      <c r="D14" s="4"/>
      <c r="E14" s="15"/>
      <c r="F14" s="4"/>
      <c r="G14" s="15"/>
      <c r="H14" s="4"/>
      <c r="I14" s="15"/>
      <c r="J14" s="4"/>
      <c r="K14" s="15">
        <f t="shared" si="0"/>
        <v>0</v>
      </c>
      <c r="L14" s="4" t="s">
        <v>8</v>
      </c>
    </row>
    <row r="15" spans="1:12" x14ac:dyDescent="0.25">
      <c r="B15" s="4" t="s">
        <v>34</v>
      </c>
      <c r="C15" s="15"/>
      <c r="D15" s="4"/>
      <c r="E15" s="15"/>
      <c r="F15" s="4"/>
      <c r="G15" s="15"/>
      <c r="H15" s="4"/>
      <c r="I15" s="15"/>
      <c r="J15" s="4"/>
      <c r="K15" s="15">
        <f t="shared" si="0"/>
        <v>0</v>
      </c>
      <c r="L15" s="4" t="s">
        <v>8</v>
      </c>
    </row>
    <row r="16" spans="1:12" x14ac:dyDescent="0.25">
      <c r="B16" s="4" t="s">
        <v>35</v>
      </c>
      <c r="C16" s="15"/>
      <c r="D16" s="4"/>
      <c r="E16" s="15"/>
      <c r="F16" s="4"/>
      <c r="G16" s="15"/>
      <c r="H16" s="4"/>
      <c r="I16" s="15"/>
      <c r="J16" s="4"/>
      <c r="K16" s="15">
        <f t="shared" si="0"/>
        <v>0</v>
      </c>
      <c r="L16" s="4" t="s">
        <v>8</v>
      </c>
    </row>
    <row r="17" spans="1:12" x14ac:dyDescent="0.25">
      <c r="B17" t="s">
        <v>36</v>
      </c>
      <c r="C17" s="14"/>
      <c r="D17" s="23"/>
      <c r="E17" s="25"/>
      <c r="F17" s="23"/>
      <c r="G17" s="25"/>
      <c r="H17" s="23"/>
      <c r="I17" s="25"/>
      <c r="J17" s="23"/>
      <c r="K17" s="25">
        <f t="shared" si="0"/>
        <v>0</v>
      </c>
      <c r="L17" s="23" t="s">
        <v>8</v>
      </c>
    </row>
    <row r="18" spans="1:12" ht="21" customHeight="1" x14ac:dyDescent="0.25">
      <c r="A18" s="3" t="s">
        <v>37</v>
      </c>
      <c r="B18" s="3"/>
      <c r="C18" s="16"/>
      <c r="D18" s="3"/>
      <c r="E18" s="16"/>
      <c r="F18" s="3"/>
      <c r="G18" s="16"/>
      <c r="H18" s="3"/>
      <c r="I18" s="16"/>
      <c r="J18" s="3"/>
      <c r="K18" s="16">
        <f>SUM(K9:K17)</f>
        <v>0</v>
      </c>
      <c r="L18" s="3" t="s">
        <v>8</v>
      </c>
    </row>
    <row r="20" spans="1:12" x14ac:dyDescent="0.25">
      <c r="A20" s="2" t="s">
        <v>13</v>
      </c>
    </row>
    <row r="21" spans="1:12" x14ac:dyDescent="0.25">
      <c r="A21" s="2"/>
    </row>
    <row r="22" spans="1:12" x14ac:dyDescent="0.25">
      <c r="A22" s="2" t="s">
        <v>28</v>
      </c>
      <c r="C22" t="s">
        <v>39</v>
      </c>
      <c r="G22" t="s">
        <v>40</v>
      </c>
    </row>
    <row r="23" spans="1:12" x14ac:dyDescent="0.25">
      <c r="A23" s="2" t="s">
        <v>2</v>
      </c>
    </row>
    <row r="24" spans="1:12" x14ac:dyDescent="0.25">
      <c r="B24" t="s">
        <v>14</v>
      </c>
      <c r="C24" s="14"/>
      <c r="D24" t="s">
        <v>41</v>
      </c>
      <c r="G24" s="14"/>
      <c r="H24" t="s">
        <v>8</v>
      </c>
      <c r="K24" s="14">
        <f>+C24*G24</f>
        <v>0</v>
      </c>
      <c r="L24" s="4" t="s">
        <v>8</v>
      </c>
    </row>
    <row r="25" spans="1:12" x14ac:dyDescent="0.25">
      <c r="B25" s="4" t="s">
        <v>15</v>
      </c>
      <c r="C25" s="15"/>
      <c r="D25" s="4" t="s">
        <v>41</v>
      </c>
      <c r="E25" s="4"/>
      <c r="F25" s="4"/>
      <c r="G25" s="15"/>
      <c r="H25" s="4" t="s">
        <v>8</v>
      </c>
      <c r="I25" s="4"/>
      <c r="J25" s="4"/>
      <c r="K25" s="15">
        <f t="shared" ref="K25:K39" si="1">+C25*G25</f>
        <v>0</v>
      </c>
      <c r="L25" s="4" t="s">
        <v>8</v>
      </c>
    </row>
    <row r="26" spans="1:12" x14ac:dyDescent="0.25">
      <c r="B26" s="4" t="s">
        <v>16</v>
      </c>
      <c r="C26" s="15"/>
      <c r="D26" s="4" t="s">
        <v>41</v>
      </c>
      <c r="E26" s="4"/>
      <c r="F26" s="4"/>
      <c r="G26" s="15"/>
      <c r="H26" s="4" t="s">
        <v>8</v>
      </c>
      <c r="I26" s="4"/>
      <c r="J26" s="4"/>
      <c r="K26" s="15">
        <f t="shared" si="1"/>
        <v>0</v>
      </c>
      <c r="L26" s="4" t="s">
        <v>8</v>
      </c>
    </row>
    <row r="27" spans="1:12" x14ac:dyDescent="0.25">
      <c r="B27" s="4" t="s">
        <v>17</v>
      </c>
      <c r="C27" s="15"/>
      <c r="D27" s="4" t="s">
        <v>41</v>
      </c>
      <c r="E27" s="4"/>
      <c r="F27" s="4"/>
      <c r="G27" s="15"/>
      <c r="H27" s="4" t="s">
        <v>8</v>
      </c>
      <c r="I27" s="4"/>
      <c r="J27" s="4"/>
      <c r="K27" s="15">
        <f t="shared" si="1"/>
        <v>0</v>
      </c>
      <c r="L27" s="4" t="s">
        <v>8</v>
      </c>
    </row>
    <row r="28" spans="1:12" x14ac:dyDescent="0.25">
      <c r="B28" s="4" t="s">
        <v>18</v>
      </c>
      <c r="C28" s="15"/>
      <c r="D28" s="4" t="s">
        <v>41</v>
      </c>
      <c r="E28" s="4"/>
      <c r="F28" s="4"/>
      <c r="G28" s="15"/>
      <c r="H28" s="4" t="s">
        <v>8</v>
      </c>
      <c r="I28" s="4"/>
      <c r="J28" s="4"/>
      <c r="K28" s="15">
        <f t="shared" si="1"/>
        <v>0</v>
      </c>
      <c r="L28" s="4" t="s">
        <v>8</v>
      </c>
    </row>
    <row r="29" spans="1:12" x14ac:dyDescent="0.25">
      <c r="B29" s="4" t="s">
        <v>19</v>
      </c>
      <c r="C29" s="15"/>
      <c r="D29" s="4"/>
      <c r="E29" s="4"/>
      <c r="F29" s="4"/>
      <c r="G29" s="15"/>
      <c r="H29" s="4" t="s">
        <v>42</v>
      </c>
      <c r="I29" s="4"/>
      <c r="J29" s="4"/>
      <c r="K29" s="15">
        <f t="shared" si="1"/>
        <v>0</v>
      </c>
      <c r="L29" s="4" t="s">
        <v>8</v>
      </c>
    </row>
    <row r="30" spans="1:12" x14ac:dyDescent="0.25">
      <c r="A30" s="2" t="s">
        <v>4</v>
      </c>
      <c r="C30" s="14"/>
      <c r="G30" s="14"/>
      <c r="K30" s="14"/>
    </row>
    <row r="31" spans="1:12" x14ac:dyDescent="0.25">
      <c r="B31" s="17" t="s">
        <v>20</v>
      </c>
      <c r="C31" s="34"/>
      <c r="D31" s="17" t="s">
        <v>41</v>
      </c>
      <c r="E31" s="17"/>
      <c r="F31" s="17"/>
      <c r="G31" s="34"/>
      <c r="H31" s="17" t="s">
        <v>42</v>
      </c>
      <c r="I31" s="17"/>
      <c r="J31" s="17"/>
      <c r="K31" s="34">
        <f t="shared" si="1"/>
        <v>0</v>
      </c>
      <c r="L31" s="4" t="s">
        <v>8</v>
      </c>
    </row>
    <row r="32" spans="1:12" x14ac:dyDescent="0.25">
      <c r="A32" s="2" t="s">
        <v>21</v>
      </c>
      <c r="C32" s="14"/>
      <c r="G32" s="14"/>
      <c r="K32" s="14"/>
    </row>
    <row r="33" spans="1:12" x14ac:dyDescent="0.25">
      <c r="B33" t="s">
        <v>23</v>
      </c>
      <c r="C33" s="14"/>
      <c r="D33" t="s">
        <v>44</v>
      </c>
      <c r="G33" s="14"/>
      <c r="H33" t="s">
        <v>42</v>
      </c>
      <c r="K33" s="14">
        <f t="shared" si="1"/>
        <v>0</v>
      </c>
      <c r="L33" s="4" t="s">
        <v>8</v>
      </c>
    </row>
    <row r="34" spans="1:12" x14ac:dyDescent="0.25">
      <c r="B34" s="4" t="s">
        <v>22</v>
      </c>
      <c r="C34" s="15"/>
      <c r="D34" s="4"/>
      <c r="E34" s="4"/>
      <c r="F34" s="4"/>
      <c r="G34" s="15"/>
      <c r="H34" s="4" t="s">
        <v>42</v>
      </c>
      <c r="I34" s="4"/>
      <c r="J34" s="4"/>
      <c r="K34" s="15">
        <f t="shared" si="1"/>
        <v>0</v>
      </c>
      <c r="L34" s="4" t="s">
        <v>8</v>
      </c>
    </row>
    <row r="35" spans="1:12" x14ac:dyDescent="0.25">
      <c r="B35" s="4" t="s">
        <v>24</v>
      </c>
      <c r="C35" s="15"/>
      <c r="D35" s="4" t="s">
        <v>39</v>
      </c>
      <c r="E35" s="4"/>
      <c r="F35" s="4"/>
      <c r="G35" s="15"/>
      <c r="H35" s="4" t="s">
        <v>8</v>
      </c>
      <c r="I35" s="4"/>
      <c r="J35" s="4"/>
      <c r="K35" s="15">
        <f t="shared" si="1"/>
        <v>0</v>
      </c>
      <c r="L35" s="4" t="s">
        <v>8</v>
      </c>
    </row>
    <row r="36" spans="1:12" x14ac:dyDescent="0.25">
      <c r="A36" s="2" t="s">
        <v>5</v>
      </c>
      <c r="C36" s="14"/>
      <c r="G36" s="14"/>
      <c r="K36" s="14"/>
    </row>
    <row r="37" spans="1:12" x14ac:dyDescent="0.25">
      <c r="B37" s="17" t="s">
        <v>25</v>
      </c>
      <c r="C37" s="34"/>
      <c r="D37" s="17" t="s">
        <v>41</v>
      </c>
      <c r="E37" s="17"/>
      <c r="F37" s="17"/>
      <c r="G37" s="34"/>
      <c r="H37" s="17" t="s">
        <v>43</v>
      </c>
      <c r="I37" s="17"/>
      <c r="J37" s="17"/>
      <c r="K37" s="34">
        <f t="shared" si="1"/>
        <v>0</v>
      </c>
      <c r="L37" s="4" t="s">
        <v>8</v>
      </c>
    </row>
    <row r="38" spans="1:12" x14ac:dyDescent="0.25">
      <c r="A38" s="2" t="s">
        <v>26</v>
      </c>
      <c r="C38" s="14"/>
      <c r="K38" s="14"/>
    </row>
    <row r="39" spans="1:12" x14ac:dyDescent="0.25">
      <c r="A39" s="23"/>
      <c r="B39" s="23" t="s">
        <v>27</v>
      </c>
      <c r="C39" s="25"/>
      <c r="D39" s="23"/>
      <c r="E39" s="23"/>
      <c r="F39" s="23"/>
      <c r="G39" s="23"/>
      <c r="H39" s="23"/>
      <c r="I39" s="23"/>
      <c r="J39" s="23"/>
      <c r="K39" s="25">
        <f t="shared" si="1"/>
        <v>0</v>
      </c>
      <c r="L39" s="26" t="s">
        <v>8</v>
      </c>
    </row>
    <row r="40" spans="1:12" x14ac:dyDescent="0.25">
      <c r="K40" s="24"/>
    </row>
    <row r="41" spans="1:12" x14ac:dyDescent="0.25">
      <c r="A41" s="2" t="s">
        <v>45</v>
      </c>
      <c r="K41" s="47">
        <f>SUM(K24:K39)</f>
        <v>0</v>
      </c>
      <c r="L41" s="26" t="s">
        <v>8</v>
      </c>
    </row>
    <row r="42" spans="1:12" x14ac:dyDescent="0.25">
      <c r="K42" s="48"/>
    </row>
    <row r="43" spans="1:12" x14ac:dyDescent="0.25">
      <c r="K43" s="14"/>
    </row>
    <row r="44" spans="1:12" x14ac:dyDescent="0.25">
      <c r="K44" s="14"/>
    </row>
    <row r="45" spans="1:12" x14ac:dyDescent="0.25">
      <c r="A45" s="2" t="s">
        <v>1</v>
      </c>
      <c r="K45" s="14"/>
    </row>
    <row r="46" spans="1:12" x14ac:dyDescent="0.25">
      <c r="B46" t="s">
        <v>48</v>
      </c>
      <c r="K46" s="14">
        <f>+K41</f>
        <v>0</v>
      </c>
      <c r="L46" t="s">
        <v>8</v>
      </c>
    </row>
    <row r="47" spans="1:12" x14ac:dyDescent="0.25">
      <c r="A47" s="23"/>
      <c r="B47" s="26" t="s">
        <v>49</v>
      </c>
      <c r="C47" s="26"/>
      <c r="D47" s="26"/>
      <c r="E47" s="26"/>
      <c r="F47" s="26"/>
      <c r="G47" s="26"/>
      <c r="H47" s="26"/>
      <c r="I47" s="26"/>
      <c r="J47" s="26"/>
      <c r="K47" s="49"/>
      <c r="L47" s="26" t="s">
        <v>8</v>
      </c>
    </row>
    <row r="48" spans="1:12" x14ac:dyDescent="0.25">
      <c r="A48" s="2" t="s">
        <v>50</v>
      </c>
      <c r="B48" s="2"/>
      <c r="C48" s="2"/>
      <c r="D48" s="2"/>
      <c r="E48" s="2"/>
      <c r="F48" s="2"/>
      <c r="G48" s="2"/>
      <c r="H48" s="2"/>
      <c r="I48" s="2"/>
      <c r="J48" s="2"/>
      <c r="K48" s="27">
        <f>SUM(K46:K47)</f>
        <v>0</v>
      </c>
      <c r="L48" s="2" t="s">
        <v>8</v>
      </c>
    </row>
    <row r="49" spans="1:12" x14ac:dyDescent="0.25">
      <c r="K49" s="14"/>
    </row>
    <row r="50" spans="1:12" x14ac:dyDescent="0.25">
      <c r="A50" s="2" t="s">
        <v>12</v>
      </c>
      <c r="K50" s="14"/>
    </row>
    <row r="51" spans="1:12" x14ac:dyDescent="0.25">
      <c r="B51" t="s">
        <v>48</v>
      </c>
      <c r="K51" s="14">
        <f>+K18</f>
        <v>0</v>
      </c>
      <c r="L51" t="s">
        <v>8</v>
      </c>
    </row>
    <row r="52" spans="1:12" x14ac:dyDescent="0.25"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50"/>
      <c r="L52" s="32"/>
    </row>
    <row r="53" spans="1:12" x14ac:dyDescent="0.25">
      <c r="B53" s="1" t="s">
        <v>52</v>
      </c>
      <c r="J53" t="s">
        <v>8</v>
      </c>
      <c r="K53" s="14"/>
    </row>
    <row r="54" spans="1:12" x14ac:dyDescent="0.25">
      <c r="B54" s="33" t="s">
        <v>54</v>
      </c>
      <c r="C54" s="4"/>
      <c r="D54" s="4"/>
      <c r="E54" s="4"/>
      <c r="F54" s="4"/>
      <c r="G54" s="4"/>
      <c r="H54" s="4"/>
      <c r="I54" s="4"/>
      <c r="J54" s="4" t="s">
        <v>8</v>
      </c>
      <c r="K54" s="14"/>
    </row>
    <row r="55" spans="1:12" x14ac:dyDescent="0.25">
      <c r="B55" s="1" t="s">
        <v>53</v>
      </c>
      <c r="J55" t="s">
        <v>8</v>
      </c>
      <c r="K55" s="14">
        <f>SUM(I53:I55)</f>
        <v>0</v>
      </c>
      <c r="L55" t="s">
        <v>8</v>
      </c>
    </row>
    <row r="56" spans="1:12" x14ac:dyDescent="0.25">
      <c r="A56" s="19" t="s">
        <v>55</v>
      </c>
      <c r="B56" s="28"/>
      <c r="C56" s="19"/>
      <c r="D56" s="19"/>
      <c r="E56" s="19"/>
      <c r="F56" s="19"/>
      <c r="G56" s="19"/>
      <c r="H56" s="19"/>
      <c r="I56" s="19"/>
      <c r="J56" s="19"/>
      <c r="K56" s="29">
        <f>SUM(K51:K55)</f>
        <v>0</v>
      </c>
      <c r="L56" s="19" t="s">
        <v>8</v>
      </c>
    </row>
    <row r="57" spans="1:12" x14ac:dyDescent="0.25">
      <c r="K57" s="14"/>
    </row>
    <row r="58" spans="1:12" ht="19.5" customHeight="1" x14ac:dyDescent="0.25">
      <c r="A58" s="30" t="s">
        <v>56</v>
      </c>
      <c r="B58" s="30"/>
      <c r="C58" s="30"/>
      <c r="D58" s="30"/>
      <c r="E58" s="30"/>
      <c r="F58" s="30"/>
      <c r="G58" s="30"/>
      <c r="H58" s="30"/>
      <c r="I58" s="30"/>
      <c r="J58" s="30"/>
      <c r="K58" s="31">
        <f>+K48-K56</f>
        <v>0</v>
      </c>
      <c r="L58" s="30" t="s">
        <v>8</v>
      </c>
    </row>
  </sheetData>
  <pageMargins left="0.30208333333333331" right="0.1875" top="0.75" bottom="0.75" header="0.3" footer="0.3"/>
  <pageSetup paperSize="9" orientation="landscape" r:id="rId1"/>
  <headerFooter>
    <oddFooter>&amp;Ldok. nr. 134204-16&amp;Csag nr. 15-4087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Layout" zoomScaleNormal="100" workbookViewId="0">
      <selection activeCell="C24" sqref="C24"/>
    </sheetView>
  </sheetViews>
  <sheetFormatPr defaultRowHeight="15" x14ac:dyDescent="0.25"/>
  <cols>
    <col min="1" max="1" width="3.85546875" customWidth="1"/>
    <col min="2" max="2" width="35.7109375" customWidth="1"/>
    <col min="3" max="3" width="12.28515625" customWidth="1"/>
    <col min="4" max="4" width="4.85546875" customWidth="1"/>
    <col min="5" max="5" width="12.28515625" customWidth="1"/>
    <col min="6" max="6" width="4.85546875" customWidth="1"/>
    <col min="7" max="7" width="12.28515625" customWidth="1"/>
    <col min="8" max="8" width="4.85546875" customWidth="1"/>
    <col min="9" max="9" width="12.28515625" customWidth="1"/>
    <col min="10" max="10" width="4.85546875" customWidth="1"/>
    <col min="11" max="11" width="12.42578125" customWidth="1"/>
    <col min="12" max="14" width="5" customWidth="1"/>
    <col min="15" max="15" width="12" customWidth="1"/>
    <col min="16" max="16" width="12.5703125" customWidth="1"/>
    <col min="17" max="17" width="12" customWidth="1"/>
    <col min="18" max="18" width="12.5703125" customWidth="1"/>
    <col min="19" max="19" width="12" customWidth="1"/>
    <col min="20" max="20" width="12.5703125" customWidth="1"/>
  </cols>
  <sheetData>
    <row r="1" spans="1:20" ht="32.25" customHeight="1" thickBot="1" x14ac:dyDescent="0.35">
      <c r="A1" s="21" t="s">
        <v>0</v>
      </c>
      <c r="C1" s="21" t="s">
        <v>46</v>
      </c>
      <c r="O1" s="70" t="s">
        <v>58</v>
      </c>
      <c r="P1" s="71"/>
      <c r="Q1" s="72" t="s">
        <v>59</v>
      </c>
      <c r="R1" s="72"/>
      <c r="S1" s="70" t="s">
        <v>60</v>
      </c>
      <c r="T1" s="71"/>
    </row>
    <row r="2" spans="1:20" x14ac:dyDescent="0.25">
      <c r="O2" s="39"/>
      <c r="P2" s="38"/>
      <c r="Q2" s="14"/>
      <c r="R2" s="14"/>
      <c r="S2" s="39"/>
      <c r="T2" s="38"/>
    </row>
    <row r="3" spans="1:20" x14ac:dyDescent="0.25">
      <c r="A3" s="2" t="s">
        <v>9</v>
      </c>
      <c r="O3" s="39"/>
      <c r="P3" s="38"/>
      <c r="Q3" s="14"/>
      <c r="R3" s="14"/>
      <c r="S3" s="39"/>
      <c r="T3" s="38"/>
    </row>
    <row r="4" spans="1:20" x14ac:dyDescent="0.25">
      <c r="C4" s="2"/>
      <c r="D4" s="20"/>
      <c r="E4" s="20"/>
      <c r="F4" s="20"/>
      <c r="G4" s="20"/>
      <c r="H4" s="20"/>
      <c r="I4" s="20"/>
      <c r="J4" s="20"/>
      <c r="K4" s="20"/>
      <c r="O4" s="39"/>
      <c r="P4" s="38"/>
      <c r="Q4" s="14"/>
      <c r="R4" s="14"/>
      <c r="S4" s="39"/>
      <c r="T4" s="38"/>
    </row>
    <row r="5" spans="1:20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9"/>
      <c r="P5" s="38"/>
      <c r="Q5" s="14"/>
      <c r="R5" s="14"/>
      <c r="S5" s="39"/>
      <c r="T5" s="38"/>
    </row>
    <row r="6" spans="1:20" ht="21.75" customHeight="1" x14ac:dyDescent="0.25">
      <c r="A6" s="2" t="s">
        <v>47</v>
      </c>
      <c r="D6" s="22"/>
      <c r="E6" s="22"/>
      <c r="F6" s="22"/>
      <c r="G6" s="22"/>
      <c r="H6" s="22"/>
      <c r="I6" s="22"/>
      <c r="J6" s="22"/>
      <c r="K6" s="24"/>
      <c r="L6" s="22" t="s">
        <v>8</v>
      </c>
      <c r="M6" s="22"/>
      <c r="N6" s="22"/>
      <c r="O6" s="39"/>
      <c r="P6" s="38"/>
      <c r="Q6" s="14"/>
      <c r="R6" s="14"/>
      <c r="S6" s="39"/>
      <c r="T6" s="38"/>
    </row>
    <row r="7" spans="1:20" x14ac:dyDescent="0.25">
      <c r="D7" s="22"/>
      <c r="E7" s="22"/>
      <c r="F7" s="22"/>
      <c r="G7" s="22"/>
      <c r="H7" s="22"/>
      <c r="I7" s="22"/>
      <c r="J7" s="22"/>
      <c r="K7" s="24"/>
      <c r="L7" s="22"/>
      <c r="M7" s="22"/>
      <c r="N7" s="22"/>
      <c r="O7" s="39"/>
      <c r="P7" s="38"/>
      <c r="Q7" s="14"/>
      <c r="R7" s="14"/>
      <c r="S7" s="39"/>
      <c r="T7" s="38"/>
    </row>
    <row r="8" spans="1:20" x14ac:dyDescent="0.25">
      <c r="A8" s="2" t="s">
        <v>12</v>
      </c>
      <c r="D8" s="22"/>
      <c r="E8" s="22"/>
      <c r="F8" s="22"/>
      <c r="G8" s="22"/>
      <c r="H8" s="22"/>
      <c r="I8" s="22"/>
      <c r="J8" s="22"/>
      <c r="K8" s="24"/>
      <c r="L8" s="22"/>
      <c r="M8" s="22"/>
      <c r="N8" s="22"/>
      <c r="O8" s="39"/>
      <c r="P8" s="38"/>
      <c r="Q8" s="14"/>
      <c r="R8" s="14"/>
      <c r="S8" s="39"/>
      <c r="T8" s="38"/>
    </row>
    <row r="9" spans="1:20" x14ac:dyDescent="0.25">
      <c r="B9" s="17" t="s">
        <v>38</v>
      </c>
      <c r="C9" s="17"/>
      <c r="D9" s="17"/>
      <c r="E9" s="17"/>
      <c r="F9" s="17"/>
      <c r="G9" s="17"/>
      <c r="H9" s="17"/>
      <c r="I9" s="17"/>
      <c r="J9" s="17"/>
      <c r="K9" s="15">
        <f t="shared" ref="K9:K17" si="0">SUM(C9:I9)</f>
        <v>0</v>
      </c>
      <c r="L9" s="4" t="s">
        <v>8</v>
      </c>
      <c r="M9" s="22"/>
      <c r="N9" s="22"/>
      <c r="O9" s="39"/>
      <c r="P9" s="38"/>
      <c r="Q9" s="14"/>
      <c r="R9" s="14"/>
      <c r="S9" s="39"/>
      <c r="T9" s="38"/>
    </row>
    <row r="10" spans="1:20" x14ac:dyDescent="0.25">
      <c r="B10" t="s">
        <v>29</v>
      </c>
      <c r="C10" s="14"/>
      <c r="D10" s="22"/>
      <c r="E10" s="24"/>
      <c r="F10" s="22"/>
      <c r="G10" s="24"/>
      <c r="H10" s="22"/>
      <c r="I10" s="24"/>
      <c r="J10" s="22"/>
      <c r="K10" s="15">
        <f t="shared" si="0"/>
        <v>0</v>
      </c>
      <c r="L10" s="4" t="s">
        <v>8</v>
      </c>
      <c r="M10" s="22"/>
      <c r="N10" s="22"/>
      <c r="O10" s="39"/>
      <c r="P10" s="38"/>
      <c r="Q10" s="14"/>
      <c r="R10" s="14"/>
      <c r="S10" s="39"/>
      <c r="T10" s="38"/>
    </row>
    <row r="11" spans="1:20" x14ac:dyDescent="0.25">
      <c r="B11" s="4" t="s">
        <v>30</v>
      </c>
      <c r="C11" s="15"/>
      <c r="D11" s="4"/>
      <c r="E11" s="15"/>
      <c r="F11" s="4"/>
      <c r="G11" s="15"/>
      <c r="H11" s="4"/>
      <c r="I11" s="15"/>
      <c r="J11" s="4"/>
      <c r="K11" s="15">
        <f t="shared" si="0"/>
        <v>0</v>
      </c>
      <c r="L11" s="4" t="s">
        <v>8</v>
      </c>
      <c r="M11" s="22"/>
      <c r="N11" s="22"/>
      <c r="O11" s="39"/>
      <c r="P11" s="38"/>
      <c r="Q11" s="14"/>
      <c r="R11" s="14"/>
      <c r="S11" s="39"/>
      <c r="T11" s="38"/>
    </row>
    <row r="12" spans="1:20" x14ac:dyDescent="0.25">
      <c r="B12" s="4" t="s">
        <v>31</v>
      </c>
      <c r="C12" s="15"/>
      <c r="D12" s="4"/>
      <c r="E12" s="15"/>
      <c r="F12" s="4"/>
      <c r="G12" s="15"/>
      <c r="H12" s="4"/>
      <c r="I12" s="15"/>
      <c r="J12" s="4"/>
      <c r="K12" s="15">
        <f t="shared" si="0"/>
        <v>0</v>
      </c>
      <c r="L12" s="4" t="s">
        <v>8</v>
      </c>
      <c r="M12" s="22"/>
      <c r="N12" s="22"/>
      <c r="O12" s="39"/>
      <c r="P12" s="38"/>
      <c r="Q12" s="14"/>
      <c r="R12" s="14"/>
      <c r="S12" s="39"/>
      <c r="T12" s="38"/>
    </row>
    <row r="13" spans="1:20" x14ac:dyDescent="0.25">
      <c r="B13" s="4" t="s">
        <v>32</v>
      </c>
      <c r="C13" s="15"/>
      <c r="D13" s="4"/>
      <c r="E13" s="15"/>
      <c r="F13" s="4"/>
      <c r="G13" s="15"/>
      <c r="H13" s="4"/>
      <c r="I13" s="15"/>
      <c r="J13" s="4"/>
      <c r="K13" s="15">
        <f t="shared" si="0"/>
        <v>0</v>
      </c>
      <c r="L13" s="4" t="s">
        <v>8</v>
      </c>
      <c r="M13" s="22"/>
      <c r="N13" s="22"/>
      <c r="O13" s="39"/>
      <c r="P13" s="38"/>
      <c r="Q13" s="14"/>
      <c r="R13" s="14"/>
      <c r="S13" s="39"/>
      <c r="T13" s="38"/>
    </row>
    <row r="14" spans="1:20" x14ac:dyDescent="0.25">
      <c r="B14" s="4" t="s">
        <v>33</v>
      </c>
      <c r="C14" s="15"/>
      <c r="D14" s="4"/>
      <c r="E14" s="15"/>
      <c r="F14" s="4"/>
      <c r="G14" s="15"/>
      <c r="H14" s="4"/>
      <c r="I14" s="15"/>
      <c r="J14" s="4"/>
      <c r="K14" s="15">
        <f t="shared" si="0"/>
        <v>0</v>
      </c>
      <c r="L14" s="4" t="s">
        <v>8</v>
      </c>
      <c r="M14" s="22"/>
      <c r="N14" s="22"/>
      <c r="O14" s="39"/>
      <c r="P14" s="38"/>
      <c r="Q14" s="14"/>
      <c r="R14" s="14"/>
      <c r="S14" s="39"/>
      <c r="T14" s="38"/>
    </row>
    <row r="15" spans="1:20" x14ac:dyDescent="0.25">
      <c r="B15" s="4" t="s">
        <v>34</v>
      </c>
      <c r="C15" s="15"/>
      <c r="D15" s="4"/>
      <c r="E15" s="15"/>
      <c r="F15" s="4"/>
      <c r="G15" s="15"/>
      <c r="H15" s="4"/>
      <c r="I15" s="15"/>
      <c r="J15" s="4"/>
      <c r="K15" s="15">
        <f t="shared" si="0"/>
        <v>0</v>
      </c>
      <c r="L15" s="4" t="s">
        <v>8</v>
      </c>
      <c r="M15" s="22"/>
      <c r="N15" s="22"/>
      <c r="O15" s="39"/>
      <c r="P15" s="38"/>
      <c r="Q15" s="14"/>
      <c r="R15" s="14"/>
      <c r="S15" s="39"/>
      <c r="T15" s="38"/>
    </row>
    <row r="16" spans="1:20" x14ac:dyDescent="0.25">
      <c r="B16" s="4" t="s">
        <v>35</v>
      </c>
      <c r="C16" s="15"/>
      <c r="D16" s="4"/>
      <c r="E16" s="15"/>
      <c r="F16" s="4"/>
      <c r="G16" s="15"/>
      <c r="H16" s="4"/>
      <c r="I16" s="15"/>
      <c r="J16" s="4"/>
      <c r="K16" s="15">
        <f t="shared" si="0"/>
        <v>0</v>
      </c>
      <c r="L16" s="4" t="s">
        <v>8</v>
      </c>
      <c r="M16" s="22"/>
      <c r="N16" s="22"/>
      <c r="O16" s="39"/>
      <c r="P16" s="38"/>
      <c r="Q16" s="14"/>
      <c r="R16" s="14"/>
      <c r="S16" s="39"/>
      <c r="T16" s="38"/>
    </row>
    <row r="17" spans="1:20" x14ac:dyDescent="0.25">
      <c r="B17" t="s">
        <v>36</v>
      </c>
      <c r="C17" s="14"/>
      <c r="D17" s="23"/>
      <c r="E17" s="25"/>
      <c r="F17" s="23"/>
      <c r="G17" s="25"/>
      <c r="H17" s="23"/>
      <c r="I17" s="25"/>
      <c r="J17" s="23"/>
      <c r="K17" s="25">
        <f t="shared" si="0"/>
        <v>0</v>
      </c>
      <c r="L17" s="23" t="s">
        <v>8</v>
      </c>
      <c r="M17" s="22"/>
      <c r="N17" s="22"/>
      <c r="O17" s="39"/>
      <c r="P17" s="38"/>
      <c r="Q17" s="14"/>
      <c r="R17" s="14"/>
      <c r="S17" s="39"/>
      <c r="T17" s="38"/>
    </row>
    <row r="18" spans="1:20" ht="21" customHeight="1" x14ac:dyDescent="0.25">
      <c r="A18" s="3" t="s">
        <v>37</v>
      </c>
      <c r="B18" s="3"/>
      <c r="C18" s="16"/>
      <c r="D18" s="3"/>
      <c r="E18" s="16"/>
      <c r="F18" s="3"/>
      <c r="G18" s="16"/>
      <c r="H18" s="3"/>
      <c r="I18" s="16"/>
      <c r="J18" s="3"/>
      <c r="K18" s="16">
        <f>SUM(K9:K17)</f>
        <v>0</v>
      </c>
      <c r="L18" s="3" t="s">
        <v>8</v>
      </c>
      <c r="M18" s="35"/>
      <c r="N18" s="35"/>
      <c r="O18" s="39"/>
      <c r="P18" s="37">
        <f>+K18</f>
        <v>0</v>
      </c>
      <c r="Q18" s="14"/>
      <c r="R18" s="36">
        <f>+K18</f>
        <v>0</v>
      </c>
      <c r="S18" s="39"/>
      <c r="T18" s="37">
        <f>+K18</f>
        <v>0</v>
      </c>
    </row>
    <row r="19" spans="1:20" x14ac:dyDescent="0.25">
      <c r="K19" s="14"/>
      <c r="O19" s="39"/>
      <c r="P19" s="38"/>
      <c r="Q19" s="14"/>
      <c r="R19" s="14"/>
      <c r="S19" s="39"/>
      <c r="T19" s="38"/>
    </row>
    <row r="20" spans="1:20" x14ac:dyDescent="0.25">
      <c r="A20" s="2" t="s">
        <v>13</v>
      </c>
      <c r="K20" s="14"/>
      <c r="O20" s="39"/>
      <c r="P20" s="38"/>
      <c r="Q20" s="14"/>
      <c r="R20" s="14"/>
      <c r="S20" s="39"/>
      <c r="T20" s="38"/>
    </row>
    <row r="21" spans="1:20" x14ac:dyDescent="0.25">
      <c r="A21" s="2"/>
      <c r="K21" s="14"/>
      <c r="O21" s="39"/>
      <c r="P21" s="38"/>
      <c r="Q21" s="14"/>
      <c r="R21" s="14"/>
      <c r="S21" s="39"/>
      <c r="T21" s="38"/>
    </row>
    <row r="22" spans="1:20" x14ac:dyDescent="0.25">
      <c r="A22" s="2" t="s">
        <v>28</v>
      </c>
      <c r="C22" t="s">
        <v>39</v>
      </c>
      <c r="G22" t="s">
        <v>40</v>
      </c>
      <c r="K22" s="14"/>
      <c r="O22" s="39"/>
      <c r="P22" s="38"/>
      <c r="Q22" s="14"/>
      <c r="R22" s="14"/>
      <c r="S22" s="39"/>
      <c r="T22" s="38"/>
    </row>
    <row r="23" spans="1:20" x14ac:dyDescent="0.25">
      <c r="A23" s="2" t="s">
        <v>2</v>
      </c>
      <c r="K23" s="14"/>
      <c r="O23" s="39"/>
      <c r="P23" s="38"/>
      <c r="Q23" s="14"/>
      <c r="R23" s="14"/>
      <c r="S23" s="39"/>
      <c r="T23" s="38"/>
    </row>
    <row r="24" spans="1:20" x14ac:dyDescent="0.25">
      <c r="B24" t="s">
        <v>14</v>
      </c>
      <c r="C24" s="14"/>
      <c r="D24" t="s">
        <v>41</v>
      </c>
      <c r="H24" t="s">
        <v>8</v>
      </c>
      <c r="K24" s="14">
        <f>+C24*G24</f>
        <v>0</v>
      </c>
      <c r="L24" s="4" t="s">
        <v>8</v>
      </c>
      <c r="M24" s="22"/>
      <c r="N24" s="22"/>
      <c r="O24" s="39">
        <f>+C24*70%</f>
        <v>0</v>
      </c>
      <c r="P24" s="38">
        <f>+G24*O24</f>
        <v>0</v>
      </c>
      <c r="Q24" s="14">
        <f>+C24*60%</f>
        <v>0</v>
      </c>
      <c r="R24" s="14">
        <f>+G24*Q24</f>
        <v>0</v>
      </c>
      <c r="S24" s="39">
        <f>+C24*50%</f>
        <v>0</v>
      </c>
      <c r="T24" s="38">
        <f>+G24*S24</f>
        <v>0</v>
      </c>
    </row>
    <row r="25" spans="1:20" x14ac:dyDescent="0.25">
      <c r="B25" s="4" t="s">
        <v>15</v>
      </c>
      <c r="C25" s="15"/>
      <c r="D25" s="4" t="s">
        <v>41</v>
      </c>
      <c r="E25" s="4"/>
      <c r="F25" s="4"/>
      <c r="G25" s="4"/>
      <c r="H25" s="4" t="s">
        <v>8</v>
      </c>
      <c r="I25" s="4"/>
      <c r="J25" s="4"/>
      <c r="K25" s="15">
        <f t="shared" ref="K25:K39" si="1">+C25*G25</f>
        <v>0</v>
      </c>
      <c r="L25" s="4" t="s">
        <v>8</v>
      </c>
      <c r="M25" s="22"/>
      <c r="N25" s="22"/>
      <c r="O25" s="39">
        <f t="shared" ref="O25:O39" si="2">+C25*70%</f>
        <v>0</v>
      </c>
      <c r="P25" s="38">
        <f t="shared" ref="P25:P39" si="3">+G25*O25</f>
        <v>0</v>
      </c>
      <c r="Q25" s="14">
        <f t="shared" ref="Q25:Q39" si="4">+C25*60%</f>
        <v>0</v>
      </c>
      <c r="R25" s="14">
        <f t="shared" ref="R25:R39" si="5">+G25*Q25</f>
        <v>0</v>
      </c>
      <c r="S25" s="39">
        <f t="shared" ref="S25:S39" si="6">+C25*50%</f>
        <v>0</v>
      </c>
      <c r="T25" s="38">
        <f t="shared" ref="T25:T39" si="7">+G25*S25</f>
        <v>0</v>
      </c>
    </row>
    <row r="26" spans="1:20" x14ac:dyDescent="0.25">
      <c r="B26" s="4" t="s">
        <v>16</v>
      </c>
      <c r="C26" s="15"/>
      <c r="D26" s="4" t="s">
        <v>41</v>
      </c>
      <c r="E26" s="4"/>
      <c r="F26" s="4"/>
      <c r="G26" s="4"/>
      <c r="H26" s="4" t="s">
        <v>8</v>
      </c>
      <c r="I26" s="4"/>
      <c r="J26" s="4"/>
      <c r="K26" s="15">
        <f t="shared" si="1"/>
        <v>0</v>
      </c>
      <c r="L26" s="4" t="s">
        <v>8</v>
      </c>
      <c r="M26" s="22"/>
      <c r="N26" s="22"/>
      <c r="O26" s="39">
        <f t="shared" si="2"/>
        <v>0</v>
      </c>
      <c r="P26" s="38">
        <f t="shared" si="3"/>
        <v>0</v>
      </c>
      <c r="Q26" s="14">
        <f t="shared" si="4"/>
        <v>0</v>
      </c>
      <c r="R26" s="14">
        <f t="shared" si="5"/>
        <v>0</v>
      </c>
      <c r="S26" s="39">
        <f t="shared" si="6"/>
        <v>0</v>
      </c>
      <c r="T26" s="38">
        <f t="shared" si="7"/>
        <v>0</v>
      </c>
    </row>
    <row r="27" spans="1:20" x14ac:dyDescent="0.25">
      <c r="B27" s="4" t="s">
        <v>17</v>
      </c>
      <c r="C27" s="15"/>
      <c r="D27" s="4" t="s">
        <v>41</v>
      </c>
      <c r="E27" s="4"/>
      <c r="F27" s="4"/>
      <c r="G27" s="4"/>
      <c r="H27" s="4" t="s">
        <v>8</v>
      </c>
      <c r="I27" s="4"/>
      <c r="J27" s="4"/>
      <c r="K27" s="15">
        <f t="shared" si="1"/>
        <v>0</v>
      </c>
      <c r="L27" s="4" t="s">
        <v>8</v>
      </c>
      <c r="M27" s="22"/>
      <c r="N27" s="22"/>
      <c r="O27" s="39">
        <f t="shared" si="2"/>
        <v>0</v>
      </c>
      <c r="P27" s="38">
        <f t="shared" si="3"/>
        <v>0</v>
      </c>
      <c r="Q27" s="14">
        <f t="shared" si="4"/>
        <v>0</v>
      </c>
      <c r="R27" s="14">
        <f t="shared" si="5"/>
        <v>0</v>
      </c>
      <c r="S27" s="39">
        <f t="shared" si="6"/>
        <v>0</v>
      </c>
      <c r="T27" s="38">
        <f t="shared" si="7"/>
        <v>0</v>
      </c>
    </row>
    <row r="28" spans="1:20" x14ac:dyDescent="0.25">
      <c r="B28" s="4" t="s">
        <v>18</v>
      </c>
      <c r="C28" s="15"/>
      <c r="D28" s="4" t="s">
        <v>41</v>
      </c>
      <c r="E28" s="4"/>
      <c r="F28" s="4"/>
      <c r="G28" s="4"/>
      <c r="H28" s="4" t="s">
        <v>8</v>
      </c>
      <c r="I28" s="4"/>
      <c r="J28" s="4"/>
      <c r="K28" s="15">
        <f t="shared" si="1"/>
        <v>0</v>
      </c>
      <c r="L28" s="4" t="s">
        <v>8</v>
      </c>
      <c r="M28" s="22"/>
      <c r="N28" s="22"/>
      <c r="O28" s="39">
        <f t="shared" si="2"/>
        <v>0</v>
      </c>
      <c r="P28" s="38">
        <f t="shared" si="3"/>
        <v>0</v>
      </c>
      <c r="Q28" s="14">
        <f t="shared" si="4"/>
        <v>0</v>
      </c>
      <c r="R28" s="14">
        <f t="shared" si="5"/>
        <v>0</v>
      </c>
      <c r="S28" s="39">
        <f t="shared" si="6"/>
        <v>0</v>
      </c>
      <c r="T28" s="38">
        <f t="shared" si="7"/>
        <v>0</v>
      </c>
    </row>
    <row r="29" spans="1:20" x14ac:dyDescent="0.25">
      <c r="B29" s="4" t="s">
        <v>19</v>
      </c>
      <c r="C29" s="15"/>
      <c r="D29" s="4"/>
      <c r="E29" s="4"/>
      <c r="F29" s="4"/>
      <c r="G29" s="4"/>
      <c r="H29" s="4" t="s">
        <v>42</v>
      </c>
      <c r="I29" s="4"/>
      <c r="J29" s="4"/>
      <c r="K29" s="15">
        <f t="shared" si="1"/>
        <v>0</v>
      </c>
      <c r="L29" s="4" t="s">
        <v>8</v>
      </c>
      <c r="M29" s="22"/>
      <c r="N29" s="22"/>
      <c r="O29" s="39">
        <f t="shared" si="2"/>
        <v>0</v>
      </c>
      <c r="P29" s="38">
        <f t="shared" si="3"/>
        <v>0</v>
      </c>
      <c r="Q29" s="14">
        <f t="shared" si="4"/>
        <v>0</v>
      </c>
      <c r="R29" s="14">
        <f t="shared" si="5"/>
        <v>0</v>
      </c>
      <c r="S29" s="39">
        <f t="shared" si="6"/>
        <v>0</v>
      </c>
      <c r="T29" s="38">
        <f t="shared" si="7"/>
        <v>0</v>
      </c>
    </row>
    <row r="30" spans="1:20" x14ac:dyDescent="0.25">
      <c r="A30" s="2" t="s">
        <v>4</v>
      </c>
      <c r="C30" s="14"/>
      <c r="K30" s="14"/>
      <c r="O30" s="39"/>
      <c r="P30" s="38"/>
      <c r="Q30" s="14"/>
      <c r="R30" s="14"/>
      <c r="S30" s="39"/>
      <c r="T30" s="38"/>
    </row>
    <row r="31" spans="1:20" x14ac:dyDescent="0.25">
      <c r="B31" s="17" t="s">
        <v>20</v>
      </c>
      <c r="C31" s="34"/>
      <c r="D31" s="17" t="s">
        <v>41</v>
      </c>
      <c r="E31" s="17"/>
      <c r="F31" s="17"/>
      <c r="G31" s="17"/>
      <c r="H31" s="17" t="s">
        <v>42</v>
      </c>
      <c r="I31" s="17"/>
      <c r="J31" s="17"/>
      <c r="K31" s="34">
        <f t="shared" si="1"/>
        <v>0</v>
      </c>
      <c r="L31" s="4" t="s">
        <v>8</v>
      </c>
      <c r="M31" s="22"/>
      <c r="N31" s="22"/>
      <c r="O31" s="39">
        <f t="shared" si="2"/>
        <v>0</v>
      </c>
      <c r="P31" s="38">
        <f t="shared" si="3"/>
        <v>0</v>
      </c>
      <c r="Q31" s="14">
        <f t="shared" si="4"/>
        <v>0</v>
      </c>
      <c r="R31" s="14">
        <f t="shared" si="5"/>
        <v>0</v>
      </c>
      <c r="S31" s="39">
        <f t="shared" si="6"/>
        <v>0</v>
      </c>
      <c r="T31" s="38">
        <f t="shared" si="7"/>
        <v>0</v>
      </c>
    </row>
    <row r="32" spans="1:20" x14ac:dyDescent="0.25">
      <c r="A32" s="2" t="s">
        <v>21</v>
      </c>
      <c r="C32" s="14"/>
      <c r="K32" s="14"/>
      <c r="O32" s="39"/>
      <c r="P32" s="38"/>
      <c r="Q32" s="14"/>
      <c r="R32" s="14"/>
      <c r="S32" s="39"/>
      <c r="T32" s="38"/>
    </row>
    <row r="33" spans="1:20" x14ac:dyDescent="0.25">
      <c r="B33" t="s">
        <v>23</v>
      </c>
      <c r="C33" s="14"/>
      <c r="D33" t="s">
        <v>44</v>
      </c>
      <c r="H33" t="s">
        <v>42</v>
      </c>
      <c r="K33" s="14">
        <f t="shared" si="1"/>
        <v>0</v>
      </c>
      <c r="L33" s="4" t="s">
        <v>8</v>
      </c>
      <c r="M33" s="22"/>
      <c r="N33" s="22"/>
      <c r="O33" s="39">
        <f t="shared" si="2"/>
        <v>0</v>
      </c>
      <c r="P33" s="38">
        <f t="shared" si="3"/>
        <v>0</v>
      </c>
      <c r="Q33" s="14">
        <f t="shared" si="4"/>
        <v>0</v>
      </c>
      <c r="R33" s="14">
        <f t="shared" si="5"/>
        <v>0</v>
      </c>
      <c r="S33" s="39">
        <f t="shared" si="6"/>
        <v>0</v>
      </c>
      <c r="T33" s="38">
        <f t="shared" si="7"/>
        <v>0</v>
      </c>
    </row>
    <row r="34" spans="1:20" x14ac:dyDescent="0.25">
      <c r="B34" s="4" t="s">
        <v>22</v>
      </c>
      <c r="C34" s="15"/>
      <c r="D34" s="4"/>
      <c r="E34" s="4"/>
      <c r="F34" s="4"/>
      <c r="G34" s="4"/>
      <c r="H34" s="4" t="s">
        <v>42</v>
      </c>
      <c r="I34" s="4"/>
      <c r="J34" s="4"/>
      <c r="K34" s="15">
        <f t="shared" si="1"/>
        <v>0</v>
      </c>
      <c r="L34" s="4" t="s">
        <v>8</v>
      </c>
      <c r="M34" s="22"/>
      <c r="N34" s="22"/>
      <c r="O34" s="39">
        <f t="shared" si="2"/>
        <v>0</v>
      </c>
      <c r="P34" s="38">
        <f t="shared" si="3"/>
        <v>0</v>
      </c>
      <c r="Q34" s="14">
        <f t="shared" si="4"/>
        <v>0</v>
      </c>
      <c r="R34" s="14">
        <f t="shared" si="5"/>
        <v>0</v>
      </c>
      <c r="S34" s="39">
        <f t="shared" si="6"/>
        <v>0</v>
      </c>
      <c r="T34" s="38">
        <f t="shared" si="7"/>
        <v>0</v>
      </c>
    </row>
    <row r="35" spans="1:20" x14ac:dyDescent="0.25">
      <c r="B35" s="4" t="s">
        <v>24</v>
      </c>
      <c r="C35" s="15"/>
      <c r="D35" s="4" t="s">
        <v>39</v>
      </c>
      <c r="E35" s="4"/>
      <c r="F35" s="4"/>
      <c r="G35" s="4"/>
      <c r="H35" s="4" t="s">
        <v>8</v>
      </c>
      <c r="I35" s="4"/>
      <c r="J35" s="4"/>
      <c r="K35" s="15">
        <f t="shared" si="1"/>
        <v>0</v>
      </c>
      <c r="L35" s="4" t="s">
        <v>8</v>
      </c>
      <c r="M35" s="22"/>
      <c r="N35" s="22"/>
      <c r="O35" s="39">
        <f t="shared" si="2"/>
        <v>0</v>
      </c>
      <c r="P35" s="38">
        <f t="shared" si="3"/>
        <v>0</v>
      </c>
      <c r="Q35" s="14">
        <f t="shared" si="4"/>
        <v>0</v>
      </c>
      <c r="R35" s="14">
        <f t="shared" si="5"/>
        <v>0</v>
      </c>
      <c r="S35" s="39">
        <f t="shared" si="6"/>
        <v>0</v>
      </c>
      <c r="T35" s="38">
        <f t="shared" si="7"/>
        <v>0</v>
      </c>
    </row>
    <row r="36" spans="1:20" x14ac:dyDescent="0.25">
      <c r="A36" s="2" t="s">
        <v>5</v>
      </c>
      <c r="C36" s="14"/>
      <c r="K36" s="14"/>
      <c r="O36" s="39"/>
      <c r="P36" s="38"/>
      <c r="Q36" s="14"/>
      <c r="R36" s="14"/>
      <c r="S36" s="39"/>
      <c r="T36" s="38"/>
    </row>
    <row r="37" spans="1:20" x14ac:dyDescent="0.25">
      <c r="B37" s="17" t="s">
        <v>25</v>
      </c>
      <c r="C37" s="34"/>
      <c r="D37" s="17" t="s">
        <v>41</v>
      </c>
      <c r="E37" s="17"/>
      <c r="F37" s="17"/>
      <c r="G37" s="17"/>
      <c r="H37" s="17" t="s">
        <v>43</v>
      </c>
      <c r="I37" s="17"/>
      <c r="J37" s="17"/>
      <c r="K37" s="34">
        <f t="shared" si="1"/>
        <v>0</v>
      </c>
      <c r="L37" s="4" t="s">
        <v>8</v>
      </c>
      <c r="M37" s="22"/>
      <c r="N37" s="22"/>
      <c r="O37" s="39">
        <f t="shared" si="2"/>
        <v>0</v>
      </c>
      <c r="P37" s="38">
        <f t="shared" si="3"/>
        <v>0</v>
      </c>
      <c r="Q37" s="14">
        <f t="shared" si="4"/>
        <v>0</v>
      </c>
      <c r="R37" s="14">
        <f t="shared" si="5"/>
        <v>0</v>
      </c>
      <c r="S37" s="39">
        <f t="shared" si="6"/>
        <v>0</v>
      </c>
      <c r="T37" s="38">
        <f t="shared" si="7"/>
        <v>0</v>
      </c>
    </row>
    <row r="38" spans="1:20" x14ac:dyDescent="0.25">
      <c r="A38" s="2" t="s">
        <v>26</v>
      </c>
      <c r="C38" s="14"/>
      <c r="K38" s="14"/>
      <c r="O38" s="39"/>
      <c r="P38" s="38"/>
      <c r="Q38" s="14"/>
      <c r="R38" s="14"/>
      <c r="S38" s="39"/>
      <c r="T38" s="38"/>
    </row>
    <row r="39" spans="1:20" x14ac:dyDescent="0.25">
      <c r="A39" s="23"/>
      <c r="B39" s="23" t="s">
        <v>27</v>
      </c>
      <c r="C39" s="25"/>
      <c r="D39" s="23"/>
      <c r="E39" s="23"/>
      <c r="F39" s="23"/>
      <c r="G39" s="23"/>
      <c r="H39" s="23"/>
      <c r="I39" s="23"/>
      <c r="J39" s="23"/>
      <c r="K39" s="25">
        <f t="shared" si="1"/>
        <v>0</v>
      </c>
      <c r="L39" s="26" t="s">
        <v>8</v>
      </c>
      <c r="M39" s="22"/>
      <c r="N39" s="22"/>
      <c r="O39" s="39">
        <f t="shared" si="2"/>
        <v>0</v>
      </c>
      <c r="P39" s="40">
        <f t="shared" si="3"/>
        <v>0</v>
      </c>
      <c r="Q39" s="14">
        <f t="shared" si="4"/>
        <v>0</v>
      </c>
      <c r="R39" s="25">
        <f t="shared" si="5"/>
        <v>0</v>
      </c>
      <c r="S39" s="39">
        <f t="shared" si="6"/>
        <v>0</v>
      </c>
      <c r="T39" s="40">
        <f t="shared" si="7"/>
        <v>0</v>
      </c>
    </row>
    <row r="40" spans="1:20" x14ac:dyDescent="0.25">
      <c r="K40" s="24"/>
      <c r="O40" s="39"/>
      <c r="P40" s="38"/>
      <c r="Q40" s="14"/>
      <c r="R40" s="14"/>
      <c r="S40" s="39"/>
      <c r="T40" s="38"/>
    </row>
    <row r="41" spans="1:20" x14ac:dyDescent="0.25">
      <c r="A41" s="2" t="s">
        <v>45</v>
      </c>
      <c r="K41" s="47">
        <f>SUM(K24:K39)</f>
        <v>0</v>
      </c>
      <c r="L41" s="26" t="s">
        <v>8</v>
      </c>
      <c r="M41" s="22"/>
      <c r="N41" s="22"/>
      <c r="O41" s="39"/>
      <c r="P41" s="38">
        <f>SUM(P24:P39)</f>
        <v>0</v>
      </c>
      <c r="Q41" s="39"/>
      <c r="R41" s="38">
        <f t="shared" ref="R41:T41" si="8">SUM(R24:R39)</f>
        <v>0</v>
      </c>
      <c r="S41" s="39"/>
      <c r="T41" s="38">
        <f t="shared" si="8"/>
        <v>0</v>
      </c>
    </row>
    <row r="42" spans="1:20" x14ac:dyDescent="0.25">
      <c r="K42" s="48"/>
      <c r="O42" s="39"/>
      <c r="P42" s="38"/>
      <c r="Q42" s="14"/>
      <c r="R42" s="14"/>
      <c r="S42" s="39"/>
      <c r="T42" s="38"/>
    </row>
    <row r="43" spans="1:20" x14ac:dyDescent="0.25">
      <c r="K43" s="14"/>
      <c r="O43" s="39"/>
      <c r="P43" s="38"/>
      <c r="Q43" s="14"/>
      <c r="R43" s="14"/>
      <c r="S43" s="39"/>
      <c r="T43" s="38"/>
    </row>
    <row r="44" spans="1:20" x14ac:dyDescent="0.25">
      <c r="K44" s="14"/>
      <c r="O44" s="39"/>
      <c r="P44" s="38"/>
      <c r="Q44" s="14"/>
      <c r="R44" s="14"/>
      <c r="S44" s="39"/>
      <c r="T44" s="38"/>
    </row>
    <row r="45" spans="1:20" x14ac:dyDescent="0.25">
      <c r="A45" s="2" t="s">
        <v>1</v>
      </c>
      <c r="K45" s="14"/>
      <c r="O45" s="39"/>
      <c r="P45" s="38"/>
      <c r="Q45" s="14"/>
      <c r="R45" s="14"/>
      <c r="S45" s="39"/>
      <c r="T45" s="38"/>
    </row>
    <row r="46" spans="1:20" x14ac:dyDescent="0.25">
      <c r="B46" t="s">
        <v>48</v>
      </c>
      <c r="K46" s="14">
        <f>+K41</f>
        <v>0</v>
      </c>
      <c r="L46" t="s">
        <v>8</v>
      </c>
      <c r="O46" s="39"/>
      <c r="P46" s="38">
        <f>+P41</f>
        <v>0</v>
      </c>
      <c r="Q46" s="14"/>
      <c r="R46" s="14">
        <f>+R41</f>
        <v>0</v>
      </c>
      <c r="S46" s="39"/>
      <c r="T46" s="38">
        <f>+T41</f>
        <v>0</v>
      </c>
    </row>
    <row r="47" spans="1:20" x14ac:dyDescent="0.25">
      <c r="A47" s="23"/>
      <c r="B47" s="26" t="s">
        <v>49</v>
      </c>
      <c r="C47" s="26"/>
      <c r="D47" s="26"/>
      <c r="E47" s="26"/>
      <c r="F47" s="26"/>
      <c r="G47" s="26"/>
      <c r="H47" s="26"/>
      <c r="I47" s="26"/>
      <c r="J47" s="26"/>
      <c r="K47" s="49"/>
      <c r="L47" s="26" t="s">
        <v>8</v>
      </c>
      <c r="M47" s="22"/>
      <c r="N47" s="22"/>
      <c r="O47" s="39"/>
      <c r="P47" s="38">
        <f>+K47</f>
        <v>0</v>
      </c>
      <c r="Q47" s="14"/>
      <c r="R47" s="40">
        <f>+K47</f>
        <v>0</v>
      </c>
      <c r="S47" s="39"/>
      <c r="T47" s="40">
        <f>+K47</f>
        <v>0</v>
      </c>
    </row>
    <row r="48" spans="1:20" x14ac:dyDescent="0.25">
      <c r="A48" s="2" t="s">
        <v>50</v>
      </c>
      <c r="B48" s="2"/>
      <c r="C48" s="2"/>
      <c r="D48" s="2"/>
      <c r="E48" s="2"/>
      <c r="F48" s="2"/>
      <c r="G48" s="2"/>
      <c r="H48" s="2"/>
      <c r="I48" s="2"/>
      <c r="J48" s="2"/>
      <c r="K48" s="27">
        <f>SUM(K46:K47)</f>
        <v>0</v>
      </c>
      <c r="L48" s="2" t="s">
        <v>8</v>
      </c>
      <c r="M48" s="2"/>
      <c r="N48" s="2"/>
      <c r="O48" s="39"/>
      <c r="P48" s="43">
        <f>SUM(P46:P47)</f>
        <v>0</v>
      </c>
      <c r="Q48" s="46"/>
      <c r="R48" s="27">
        <f>SUM(R46:R47)</f>
        <v>0</v>
      </c>
      <c r="S48" s="39"/>
      <c r="T48" s="45">
        <f>SUM(T46:T47)</f>
        <v>0</v>
      </c>
    </row>
    <row r="49" spans="1:20" x14ac:dyDescent="0.25">
      <c r="K49" s="14"/>
      <c r="O49" s="39"/>
      <c r="P49" s="38"/>
      <c r="Q49" s="14"/>
      <c r="R49" s="14"/>
      <c r="S49" s="39"/>
      <c r="T49" s="38"/>
    </row>
    <row r="50" spans="1:20" x14ac:dyDescent="0.25">
      <c r="A50" s="2" t="s">
        <v>12</v>
      </c>
      <c r="K50" s="14"/>
      <c r="O50" s="39"/>
      <c r="P50" s="38"/>
      <c r="Q50" s="14"/>
      <c r="R50" s="14"/>
      <c r="S50" s="39"/>
      <c r="T50" s="38"/>
    </row>
    <row r="51" spans="1:20" x14ac:dyDescent="0.25">
      <c r="B51" t="s">
        <v>48</v>
      </c>
      <c r="K51" s="14">
        <f>+K18</f>
        <v>0</v>
      </c>
      <c r="L51" t="s">
        <v>8</v>
      </c>
      <c r="O51" s="39"/>
      <c r="P51" s="38">
        <f>+P18</f>
        <v>0</v>
      </c>
      <c r="Q51" s="14"/>
      <c r="R51" s="14">
        <f>+R18</f>
        <v>0</v>
      </c>
      <c r="S51" s="39"/>
      <c r="T51" s="38">
        <f>+T18</f>
        <v>0</v>
      </c>
    </row>
    <row r="52" spans="1:20" x14ac:dyDescent="0.25"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50"/>
      <c r="L52" s="32"/>
      <c r="M52" s="22"/>
      <c r="N52" s="22"/>
      <c r="O52" s="39"/>
      <c r="P52" s="38"/>
      <c r="Q52" s="14"/>
      <c r="R52" s="14"/>
      <c r="S52" s="39"/>
      <c r="T52" s="38"/>
    </row>
    <row r="53" spans="1:20" x14ac:dyDescent="0.25">
      <c r="B53" s="1" t="s">
        <v>52</v>
      </c>
      <c r="J53" t="s">
        <v>8</v>
      </c>
      <c r="K53" s="14"/>
      <c r="O53" s="39"/>
      <c r="P53" s="38"/>
      <c r="Q53" s="14"/>
      <c r="R53" s="14"/>
      <c r="S53" s="39"/>
      <c r="T53" s="38"/>
    </row>
    <row r="54" spans="1:20" x14ac:dyDescent="0.25">
      <c r="B54" s="33" t="s">
        <v>54</v>
      </c>
      <c r="C54" s="4"/>
      <c r="D54" s="4"/>
      <c r="E54" s="4"/>
      <c r="F54" s="4"/>
      <c r="G54" s="4"/>
      <c r="H54" s="4"/>
      <c r="I54" s="4"/>
      <c r="J54" s="4" t="s">
        <v>8</v>
      </c>
      <c r="K54" s="14"/>
      <c r="O54" s="39"/>
      <c r="P54" s="38"/>
      <c r="Q54" s="14"/>
      <c r="R54" s="14"/>
      <c r="S54" s="39"/>
      <c r="T54" s="38"/>
    </row>
    <row r="55" spans="1:20" x14ac:dyDescent="0.25">
      <c r="B55" s="1" t="s">
        <v>53</v>
      </c>
      <c r="J55" t="s">
        <v>8</v>
      </c>
      <c r="K55" s="14">
        <f>SUM(I53:I55)</f>
        <v>0</v>
      </c>
      <c r="L55" t="s">
        <v>8</v>
      </c>
      <c r="O55" s="39"/>
      <c r="P55" s="38">
        <f>+K55</f>
        <v>0</v>
      </c>
      <c r="Q55" s="14"/>
      <c r="R55" s="14">
        <f>+K55</f>
        <v>0</v>
      </c>
      <c r="S55" s="39"/>
      <c r="T55" s="38">
        <f>+K55</f>
        <v>0</v>
      </c>
    </row>
    <row r="56" spans="1:20" x14ac:dyDescent="0.25">
      <c r="A56" s="19" t="s">
        <v>55</v>
      </c>
      <c r="B56" s="28"/>
      <c r="C56" s="19"/>
      <c r="D56" s="19"/>
      <c r="E56" s="19"/>
      <c r="F56" s="19"/>
      <c r="G56" s="19"/>
      <c r="H56" s="19"/>
      <c r="I56" s="19"/>
      <c r="J56" s="19"/>
      <c r="K56" s="29">
        <f>SUM(K51:K55)</f>
        <v>0</v>
      </c>
      <c r="L56" s="19" t="s">
        <v>8</v>
      </c>
      <c r="M56" s="20"/>
      <c r="N56" s="20"/>
      <c r="O56" s="39"/>
      <c r="P56" s="43">
        <f>SUM(P51:P55)</f>
        <v>0</v>
      </c>
      <c r="Q56" s="14"/>
      <c r="R56" s="43">
        <f>SUM(R51:R55)</f>
        <v>0</v>
      </c>
      <c r="S56" s="39"/>
      <c r="T56" s="43">
        <f>SUM(T51:T55)</f>
        <v>0</v>
      </c>
    </row>
    <row r="57" spans="1:20" x14ac:dyDescent="0.25">
      <c r="K57" s="14"/>
      <c r="O57" s="39"/>
      <c r="P57" s="38"/>
      <c r="Q57" s="14"/>
      <c r="R57" s="14"/>
      <c r="S57" s="39"/>
      <c r="T57" s="38"/>
    </row>
    <row r="58" spans="1:20" ht="19.5" customHeight="1" thickBot="1" x14ac:dyDescent="0.3">
      <c r="A58" s="30" t="s">
        <v>56</v>
      </c>
      <c r="B58" s="30"/>
      <c r="C58" s="30"/>
      <c r="D58" s="30"/>
      <c r="E58" s="30"/>
      <c r="F58" s="30"/>
      <c r="G58" s="30"/>
      <c r="H58" s="30"/>
      <c r="I58" s="30"/>
      <c r="J58" s="30"/>
      <c r="K58" s="41">
        <f>+K48-K56</f>
        <v>0</v>
      </c>
      <c r="L58" s="42" t="s">
        <v>8</v>
      </c>
      <c r="M58" s="20"/>
      <c r="N58" s="20"/>
      <c r="O58" s="39"/>
      <c r="P58" s="44">
        <f>+P48-P56</f>
        <v>0</v>
      </c>
      <c r="Q58" s="14"/>
      <c r="R58" s="44">
        <f>+R48-R56</f>
        <v>0</v>
      </c>
      <c r="S58" s="39"/>
      <c r="T58" s="44">
        <f>+T48-T56</f>
        <v>0</v>
      </c>
    </row>
    <row r="59" spans="1:20" ht="15.75" thickTop="1" x14ac:dyDescent="0.25"/>
  </sheetData>
  <mergeCells count="3">
    <mergeCell ref="O1:P1"/>
    <mergeCell ref="Q1:R1"/>
    <mergeCell ref="S1:T1"/>
  </mergeCells>
  <pageMargins left="0.625" right="0.375" top="0.75" bottom="0.75" header="0.3" footer="0.3"/>
  <pageSetup paperSize="9" orientation="landscape" r:id="rId1"/>
  <headerFooter>
    <oddFooter>&amp;Ldok. nr. 134204-16&amp;Csag nr. 15-4087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98314/18</EnclosureFileNumber>
    <MeetingStartDate xmlns="d08b57ff-b9b7-4581-975d-98f87b579a51">2018-08-20T10:00:00+00:00</MeetingStartDate>
    <AgendaId xmlns="d08b57ff-b9b7-4581-975d-98f87b579a51">8640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2941490</FusionId>
    <DocumentType xmlns="d08b57ff-b9b7-4581-975d-98f87b579a51"/>
    <AgendaAccessLevelName xmlns="d08b57ff-b9b7-4581-975d-98f87b579a51">Åben</AgendaAccessLevelName>
    <UNC xmlns="d08b57ff-b9b7-4581-975d-98f87b579a51">2678619</UNC>
    <MeetingDateAndTime xmlns="d08b57ff-b9b7-4581-975d-98f87b579a51">20-08-2018 fra 12:00 - 16:00</MeetingDateAndTime>
    <MeetingTitle xmlns="d08b57ff-b9b7-4581-975d-98f87b579a51">20-08-2018</MeetingTitle>
    <MeetingEndDate xmlns="d08b57ff-b9b7-4581-975d-98f87b579a51">2018-08-20T14:00:00+00:00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0062BCA4-534F-417B-A6C8-14FA794C0E36}"/>
</file>

<file path=customXml/itemProps2.xml><?xml version="1.0" encoding="utf-8"?>
<ds:datastoreItem xmlns:ds="http://schemas.openxmlformats.org/officeDocument/2006/customXml" ds:itemID="{14CFAE0F-7C2D-4249-A345-6678A3C6D7D4}"/>
</file>

<file path=customXml/itemProps3.xml><?xml version="1.0" encoding="utf-8"?>
<ds:datastoreItem xmlns:ds="http://schemas.openxmlformats.org/officeDocument/2006/customXml" ds:itemID="{5F413BB7-CCA1-4867-ACB8-4448B56939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40mio real u svømmehal</vt:lpstr>
      <vt:lpstr>Ark1 (4)</vt:lpstr>
      <vt:lpstr>Ark1 (3)</vt:lpstr>
      <vt:lpstr>Ark1</vt:lpstr>
      <vt:lpstr>scenarie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UKF-20-08-2018 - Bilag 113.03 Endelig budget til præsentation Varde Byråd</dc:title>
  <dc:creator>Flemming Karlsen</dc:creator>
  <cp:lastModifiedBy>Jesper Brodersen</cp:lastModifiedBy>
  <dcterms:created xsi:type="dcterms:W3CDTF">2016-09-14T10:10:43Z</dcterms:created>
  <dcterms:modified xsi:type="dcterms:W3CDTF">2018-06-22T13:39:59Z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